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Scanner\Medição\2026\velorio municipal\"/>
    </mc:Choice>
  </mc:AlternateContent>
  <xr:revisionPtr revIDLastSave="0" documentId="8_{9337AB6D-9410-40CC-B604-5859D2005169}" xr6:coauthVersionLast="47" xr6:coauthVersionMax="47" xr10:uidLastSave="{00000000-0000-0000-0000-000000000000}"/>
  <bookViews>
    <workbookView xWindow="-120" yWindow="-120" windowWidth="29040" windowHeight="15840"/>
  </bookViews>
  <sheets>
    <sheet name="med 01" sheetId="5" r:id="rId1"/>
  </sheets>
  <externalReferences>
    <externalReference r:id="rId2"/>
  </externalReferences>
  <definedNames>
    <definedName name="_xlnm.Print_Area" localSheetId="0">'med 01'!$A$1:$H$118</definedName>
    <definedName name="BDI.TipoObra" hidden="1">[1]BDI!$A$138:$A$146</definedName>
    <definedName name="DESONERACAO" hidden="1">IF(OR(Import.Desoneracao="DESONERADO",Import.Desoneracao="SIM"),"SIM","NÃO")</definedName>
    <definedName name="Import.Desoneracao" hidden="1">OFFSET([1]DADOS!$G$18,0,-1)</definedName>
    <definedName name="Import.RespOrçamento" hidden="1">[1]DADOS!$F$22:$F$24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07" i="5" l="1"/>
  <c r="H107" i="5" s="1"/>
  <c r="H106" i="5" s="1"/>
  <c r="G104" i="5"/>
  <c r="H104" i="5" s="1"/>
  <c r="G105" i="5"/>
  <c r="H105" i="5" s="1"/>
  <c r="G93" i="5"/>
  <c r="H93" i="5" s="1"/>
  <c r="G94" i="5"/>
  <c r="H94" i="5" s="1"/>
  <c r="G95" i="5"/>
  <c r="H95" i="5" s="1"/>
  <c r="G96" i="5"/>
  <c r="H96" i="5" s="1"/>
  <c r="G97" i="5"/>
  <c r="H97" i="5" s="1"/>
  <c r="G98" i="5"/>
  <c r="H98" i="5" s="1"/>
  <c r="G99" i="5"/>
  <c r="H99" i="5" s="1"/>
  <c r="G100" i="5"/>
  <c r="H100" i="5" s="1"/>
  <c r="G101" i="5"/>
  <c r="H101" i="5"/>
  <c r="G102" i="5"/>
  <c r="H102" i="5" s="1"/>
  <c r="H81" i="5"/>
  <c r="G91" i="5"/>
  <c r="H91" i="5"/>
  <c r="G76" i="5"/>
  <c r="H76" i="5"/>
  <c r="G77" i="5"/>
  <c r="H77" i="5" s="1"/>
  <c r="G78" i="5"/>
  <c r="H78" i="5"/>
  <c r="G79" i="5"/>
  <c r="H79" i="5" s="1"/>
  <c r="G80" i="5"/>
  <c r="H80" i="5" s="1"/>
  <c r="G81" i="5"/>
  <c r="G82" i="5"/>
  <c r="H82" i="5"/>
  <c r="G83" i="5"/>
  <c r="H83" i="5" s="1"/>
  <c r="G84" i="5"/>
  <c r="H84" i="5"/>
  <c r="G85" i="5"/>
  <c r="H85" i="5" s="1"/>
  <c r="G86" i="5"/>
  <c r="H86" i="5"/>
  <c r="G87" i="5"/>
  <c r="H87" i="5"/>
  <c r="G88" i="5"/>
  <c r="H88" i="5"/>
  <c r="G89" i="5"/>
  <c r="H89" i="5" s="1"/>
  <c r="G90" i="5"/>
  <c r="H90" i="5"/>
  <c r="G67" i="5"/>
  <c r="H67" i="5" s="1"/>
  <c r="G68" i="5"/>
  <c r="H68" i="5" s="1"/>
  <c r="G69" i="5"/>
  <c r="H69" i="5" s="1"/>
  <c r="G70" i="5"/>
  <c r="H70" i="5"/>
  <c r="G71" i="5"/>
  <c r="H71" i="5"/>
  <c r="G72" i="5"/>
  <c r="H72" i="5" s="1"/>
  <c r="G73" i="5"/>
  <c r="H73" i="5" s="1"/>
  <c r="G74" i="5"/>
  <c r="H74" i="5" s="1"/>
  <c r="G62" i="5"/>
  <c r="H62" i="5" s="1"/>
  <c r="G63" i="5"/>
  <c r="H63" i="5" s="1"/>
  <c r="G64" i="5"/>
  <c r="H64" i="5" s="1"/>
  <c r="G65" i="5"/>
  <c r="H65" i="5"/>
  <c r="G57" i="5"/>
  <c r="H57" i="5"/>
  <c r="G58" i="5"/>
  <c r="H58" i="5" s="1"/>
  <c r="G59" i="5"/>
  <c r="H59" i="5" s="1"/>
  <c r="G60" i="5"/>
  <c r="H60" i="5" s="1"/>
  <c r="G50" i="5"/>
  <c r="H50" i="5" s="1"/>
  <c r="G51" i="5"/>
  <c r="H51" i="5"/>
  <c r="G52" i="5"/>
  <c r="H52" i="5"/>
  <c r="G53" i="5"/>
  <c r="H53" i="5" s="1"/>
  <c r="G54" i="5"/>
  <c r="H54" i="5" s="1"/>
  <c r="G55" i="5"/>
  <c r="H55" i="5" s="1"/>
  <c r="G46" i="5"/>
  <c r="H46" i="5" s="1"/>
  <c r="H45" i="5" s="1"/>
  <c r="G47" i="5"/>
  <c r="H47" i="5"/>
  <c r="G48" i="5"/>
  <c r="H48" i="5"/>
  <c r="G36" i="5"/>
  <c r="H36" i="5" s="1"/>
  <c r="G37" i="5"/>
  <c r="H37" i="5"/>
  <c r="G38" i="5"/>
  <c r="H38" i="5"/>
  <c r="G39" i="5"/>
  <c r="H39" i="5"/>
  <c r="G40" i="5"/>
  <c r="H40" i="5" s="1"/>
  <c r="G41" i="5"/>
  <c r="H41" i="5"/>
  <c r="G42" i="5"/>
  <c r="H42" i="5"/>
  <c r="G43" i="5"/>
  <c r="H43" i="5"/>
  <c r="G44" i="5"/>
  <c r="H44" i="5"/>
  <c r="G30" i="5"/>
  <c r="H30" i="5"/>
  <c r="G31" i="5"/>
  <c r="H31" i="5" s="1"/>
  <c r="H29" i="5" s="1"/>
  <c r="G32" i="5"/>
  <c r="H32" i="5"/>
  <c r="G33" i="5"/>
  <c r="H33" i="5"/>
  <c r="G34" i="5"/>
  <c r="H34" i="5"/>
  <c r="G23" i="5"/>
  <c r="H23" i="5"/>
  <c r="G24" i="5"/>
  <c r="H24" i="5"/>
  <c r="G25" i="5"/>
  <c r="H25" i="5" s="1"/>
  <c r="G26" i="5"/>
  <c r="H26" i="5"/>
  <c r="G27" i="5"/>
  <c r="H27" i="5"/>
  <c r="G28" i="5"/>
  <c r="H28" i="5"/>
  <c r="G22" i="5"/>
  <c r="H22" i="5"/>
  <c r="G19" i="5"/>
  <c r="H19" i="5"/>
  <c r="H18" i="5"/>
  <c r="G21" i="5"/>
  <c r="H21" i="5"/>
  <c r="H20" i="5" s="1"/>
  <c r="H56" i="5" l="1"/>
  <c r="H66" i="5"/>
  <c r="H92" i="5"/>
  <c r="H61" i="5"/>
  <c r="H75" i="5"/>
  <c r="H103" i="5"/>
  <c r="H35" i="5"/>
  <c r="H17" i="5" s="1"/>
  <c r="H16" i="5" s="1"/>
  <c r="H49" i="5"/>
</calcChain>
</file>

<file path=xl/sharedStrings.xml><?xml version="1.0" encoding="utf-8"?>
<sst xmlns="http://schemas.openxmlformats.org/spreadsheetml/2006/main" count="335" uniqueCount="230">
  <si>
    <t>ITEM</t>
  </si>
  <si>
    <t>DESCRIÇÃO</t>
  </si>
  <si>
    <t>CÓDIGO</t>
  </si>
  <si>
    <t>1.1</t>
  </si>
  <si>
    <t>TOTAL</t>
  </si>
  <si>
    <t>MUNICÍPIO: CONCEIÇÃO DOS OUROS/MG</t>
  </si>
  <si>
    <t>PLANILHA ORÇAMENTÁRIA DE CUSTOS</t>
  </si>
  <si>
    <t>OBRA: CONSTRUÇÃO DO NOVO COMPLEXO FUNERÁRIO</t>
  </si>
  <si>
    <t>END.: RUA JOSÉ VIEIRA DOS SANTOS, N° 02, VILA INDUSTRIAL</t>
  </si>
  <si>
    <t>PRAZO DE EXECUÇÃO: 06 MESES</t>
  </si>
  <si>
    <t>REFERÊNCIA: SINAPI-MG 01/2026 C/ DES. e SETOP-MG 10/2025 C/ DES.</t>
  </si>
  <si>
    <t xml:space="preserve">BDI: </t>
  </si>
  <si>
    <t>UNID</t>
  </si>
  <si>
    <t>QUANT</t>
  </si>
  <si>
    <t>CUSTO UNITÁRIO (R$)</t>
  </si>
  <si>
    <t>UNITÁRIO COM BDI (R$)</t>
  </si>
  <si>
    <t>VALOR TOTAL COM BDI (R$)</t>
  </si>
  <si>
    <t xml:space="preserve">COMPLEXO FUNERÁRIO </t>
  </si>
  <si>
    <t xml:space="preserve">  </t>
  </si>
  <si>
    <t xml:space="preserve">                        -   </t>
  </si>
  <si>
    <t xml:space="preserve">                      -   </t>
  </si>
  <si>
    <t>SERVIÇOS PRELIMINARES</t>
  </si>
  <si>
    <t>FORNECIMENTO E INSTALAÇÃO DE PLACA DE OBRA COM CHAPA GALVANIZADA E ESTRUTURA DE MADEIRA. AF_03/2022_PS</t>
  </si>
  <si>
    <t xml:space="preserve"> M2 </t>
  </si>
  <si>
    <t>FUNDAÇÃO E ALVENARIA</t>
  </si>
  <si>
    <t>2.1</t>
  </si>
  <si>
    <t>ESCAVAÇÃO MANUAL DE VALA. AF_09/2024</t>
  </si>
  <si>
    <t xml:space="preserve"> M3 </t>
  </si>
  <si>
    <t>2.2</t>
  </si>
  <si>
    <t>ESTACA ESCAVADA MECANICAMENTE, SEM FLUIDO ESTABILIZANTE, COM 25CM DE DIÂMETRO, CONCRETO LANÇADO POR CAMINHÃO BETONEIRA (EXCLUSIVE MOBILIZAÇÃO E DESMOBILIZAÇÃO). AF_01/2020_PA</t>
  </si>
  <si>
    <t xml:space="preserve"> M </t>
  </si>
  <si>
    <t>2.3</t>
  </si>
  <si>
    <t>ED-29821</t>
  </si>
  <si>
    <t xml:space="preserve"> UNID </t>
  </si>
  <si>
    <t>2.4</t>
  </si>
  <si>
    <t>FABRICAÇÃO, MONTAGEM E DESMONTAGEM DE FÔRMA PARA VIGA BALDRAME, EM MADEIRA SERRADA, E=25 MM, 4 UTILIZAÇÕES. AF_01/2024</t>
  </si>
  <si>
    <t>2.5</t>
  </si>
  <si>
    <t>ARMAÇÃO DE PILAR OU VIGA DE UMA ESTRUTURA CONVENCIONAL DE CONCRETO ARMADO UTILIZANDO AÇO CA-50 DE 10,0 MM - MONTAGEM. AF_06/2022</t>
  </si>
  <si>
    <t xml:space="preserve"> KG </t>
  </si>
  <si>
    <t>2.6</t>
  </si>
  <si>
    <t>CONCRETAGEM DE BLOCO DE COROAMENTO OU VIGA BALDRAME, FCK 30 MPA, COM USO DE BOMBA - LANÇAMENTO, ADENSAMENTO E ACABAMENTO. AF_01/2024</t>
  </si>
  <si>
    <t>2.7</t>
  </si>
  <si>
    <t>ALVENARIA DE VEDAÇÃO DE BLOCOS VAZADOS DE CONCRETO DE 14X19X39CM (ESPESSURA 14CM) E ARGAMASSA DE ASSENTAMENTO COM PREPARO EM BETONEIRA. AF_12/2021 (PAREDES INTERNAS)</t>
  </si>
  <si>
    <t>2.8</t>
  </si>
  <si>
    <t>ALVENARIA DE VEDAÇÃO COM ELEMENTO VAZADO DE CERÂMICA (COBOGÓ) DE 7X20X20CM E ARGAMASSA DE ASSENTAMENTO COM PREPARO EM BETONEIRA. AF_05/2020</t>
  </si>
  <si>
    <t>SUPERESTRUTURA (PILARES E VIGAS AÉREAS)</t>
  </si>
  <si>
    <t>3.1</t>
  </si>
  <si>
    <t xml:space="preserve">MONTAGEM E DESMONTAGEM DE FÔRMA DE PILARES RETANGULARES E ESTRUTURAS SIMILARES, PÉ-DIREITO SIMPLES, EM MADEIRA SERRADA, 4 UTILIZAÇÕES. AF_09/2020 </t>
  </si>
  <si>
    <t>3.2</t>
  </si>
  <si>
    <t xml:space="preserve">ARMAÇÃO DE PILAR OU VIGA DE UMA ESTRUTURA CONVENCIONAL DE CONCRETO ARMADO UTILIZANDO AÇO CA-50 DE 10,0 MM - MONTAGEM. AF_06/2022 </t>
  </si>
  <si>
    <t>3.3</t>
  </si>
  <si>
    <t>ED-49639</t>
  </si>
  <si>
    <t>FORNECIMENTO DE CONCRETO ESTRUTURAL, USINADO BOMBEADO, COM FCK 30MPA, INCLUSIVE LANÇAMENTO, ADENSAMENTO E ACABAMENTO</t>
  </si>
  <si>
    <t>3.4</t>
  </si>
  <si>
    <t>CHAPISCO APLICADO EM ALVENARIAS E ESTRUTURAS DE CONCRETO INTERNAS, COM COLHER DE PEDREIRO.  ARGAMASSA TRAÇO 1:3 COM PREPARO EM BETONEIRA 400L. AF_10/2022 (VIGAS AÉREAS)</t>
  </si>
  <si>
    <t>3.5</t>
  </si>
  <si>
    <t>MASSA ÚNICA, EM ARGAMASSA TRAÇO 1:2:8, PREPARO MECÂNICO, APLICADA MANUALMENTE EM PAREDES INTERNAS DE AMBIENTES COM ÁREA ENTRE 5M² E 10M², E= 17,5MM, COM TALISCAS. AF_03/2024 (VIGAS AÉREAS)</t>
  </si>
  <si>
    <t>PISOS E REVESTIMENTOS</t>
  </si>
  <si>
    <t>4.1</t>
  </si>
  <si>
    <t>CONTRAPISO EM ARGAMASSA TRAÇO 1:4 (CIMENTO E AREIA), PREPARO MECÂNICO COM BETONEIRA 400 L, APLICADO EM ÁREAS SECAS SOBRE LAJE, ADERIDO, ACABAMENTO NÃO REFORÇADO, ESPESSURA 3CM. AF_07/2021</t>
  </si>
  <si>
    <t>4.2</t>
  </si>
  <si>
    <t>REVESTIMENTO CERÂMICO PARA PISO COM PLACAS TIPO PORCELANATO DE DIMENSÕES 60X60 CM APLICADA EM AMBIENTES DE ÁREA MAIOR QUE 10 M². AF_02/2023_PE</t>
  </si>
  <si>
    <t>4.3</t>
  </si>
  <si>
    <t>ED-9066</t>
  </si>
  <si>
    <t>REVESTIMENTO DE GESSO EM TETO, ESP. 5MM, APLICAÇÃO MANUAL, INCLUSIVE ACABAMENTO SARRAFEADO</t>
  </si>
  <si>
    <t>4.4</t>
  </si>
  <si>
    <t>EMBOÇO, EM ARGAMASSA TRAÇO 1:2:8, PREPARO MECÂNICO, APLICADO MANUALMENTE EM PAREDES INTERNAS DE AMBIENTES COM ÁREA ENTRE 5M² E 10M², E = 17, 5MM, COM TALISCAS. AF_03/2024 (PAREDES BANH. FEMININO, BANH. MASCULINO, LAVANDERIA E COPA)</t>
  </si>
  <si>
    <t>4.5</t>
  </si>
  <si>
    <t>REVESTIMENTO CERÂMICO PARA PAREDES INTERNAS COM PLACAS TIPO ESMALTADA EXTRA DE DIMENSÕES 20X20 CM APLICADAS NA ALTURA INTEIRA DAS PAREDES. AF_02/2023_PE (PAREDES BANH. FEMININO, BANH. MASCULINO, LAVANDERIA E COPA)</t>
  </si>
  <si>
    <t>4.6</t>
  </si>
  <si>
    <t>CHAPISCO APLICADO EM ALVENARIAS E ESTRUTURAS DE CONCRETO INTERNAS, COM COLHER DE PEDREIRO. ARGAMASSA TRAÇO 1:3 COM PREPARO EM BETONEIRA 400L. AF_10/2022</t>
  </si>
  <si>
    <t>4.7</t>
  </si>
  <si>
    <t>ED-50736</t>
  </si>
  <si>
    <t>REVESTIMENTO DE GESSO EM PAREDE, ESP. 5MM, APLICAÇÃO MANUAL, INCLUSIVE ACABAMENTO SARRAFEADO</t>
  </si>
  <si>
    <t>4.8</t>
  </si>
  <si>
    <t>ACABAMENTOS PARA FORRO (MOLDURA DE GESSO). AF_08/2023</t>
  </si>
  <si>
    <t>4.9</t>
  </si>
  <si>
    <t>ED-50771</t>
  </si>
  <si>
    <t>RODAPÉ COM REVESTIMENTO EM CERÂMICA ESMALTADA COMERCIAL, ALTURA 10CM, PEI IV, ASSENTAMENTO COM ARGAMASSA INDUSTRIALIZADA, INCLUSIVE REJUNTAMENTO</t>
  </si>
  <si>
    <t>ESCORAMENTO E LAJE DE PISO</t>
  </si>
  <si>
    <t>5.1</t>
  </si>
  <si>
    <t>FABRICAÇÃO DE ESCORAS DO TIPO PONTALETE, EM MADEIRA, PARA PÉ-DIREITO SIMPLES. AF_09/2020</t>
  </si>
  <si>
    <t>5.2</t>
  </si>
  <si>
    <t>LAJE PRÉ-MOLDADA UNIDIRECIONAL, BIAPOIADA, PARA PISO, ENCHIMENTO EM CERÂMICA, VIGOTA CONVENCIONAL, ALTURA TOTAL DA LAJE (ENCHIMENTO+CAPA) = (8+4). AF_11/2020_PA</t>
  </si>
  <si>
    <t>5.3</t>
  </si>
  <si>
    <t>IMPERMEABILIZAÇÃO DE SUPERFÍCIE COM MEMBRANA À BASE DE RESINA ACRÍLICA, 3 DEMÃOS. AF_09/2023 (LAJE EXPOSTA DA ENTRADA)</t>
  </si>
  <si>
    <t>COBERTURA</t>
  </si>
  <si>
    <t>6.1</t>
  </si>
  <si>
    <t>TRAMA DE AÇO COMPOSTA POR TERÇAS PARA TELHADOS DE ATÉ 2 ÁGUAS PARA TELHA ONDULADA DE FIBROCIMENTO, METÁLICA, PLÁSTICA OU TERMOACÚSTICA, INCLUSO TRANSPORTE VERTICAL. AF_07/2019</t>
  </si>
  <si>
    <t>6.2</t>
  </si>
  <si>
    <t>ED-48428</t>
  </si>
  <si>
    <t>COBERTURA EM TELHA METÁLICA GALVANIZADA TRAPEZOIDAL, TIPO SIMPLES, ESP. 0,50MM, ACABAMENTO NATURAL, INCLUSIVE ACESSÓRIOS PARA FIXAÇÃO, FORNECIMENTO E INSTALAÇÃO</t>
  </si>
  <si>
    <t>6.3</t>
  </si>
  <si>
    <t>ED-50662</t>
  </si>
  <si>
    <t>6.4</t>
  </si>
  <si>
    <t>ED-50684</t>
  </si>
  <si>
    <t>RUFO E CONTRARRUFO EM CHAPA GALVANIZADA, ESP. 0,5MM (GSG-26), COM DESENVOLVIMENTO DE 25CM, INCLUSIVE IÇAMENTO MANUAL VERTICAL</t>
  </si>
  <si>
    <t>6.5</t>
  </si>
  <si>
    <t>CHAPIM (RUFO CAPA) EM AÇO GALVANIZADO, CORTE 33. AF_11/2020</t>
  </si>
  <si>
    <t>6.6</t>
  </si>
  <si>
    <t>ED-28551</t>
  </si>
  <si>
    <t>CONDUTOR DE ÁGUAS PLUVIAIS RETANGULAR EM AÇO GALVANIZADO, DIMENSÃO (43X85)MM, , ESP. 0,43MM (GSG-28), INCLUSIVE CONEXÕES E SUPORTES</t>
  </si>
  <si>
    <t>PINTURA</t>
  </si>
  <si>
    <t>7.1</t>
  </si>
  <si>
    <t>FUNDO SELADOR ACRÍLICO, APLICAÇÃO MANUAL EM PAREDE, UMA DEMÃO. AF_04/2023 (INTERNO E EXTERNO)</t>
  </si>
  <si>
    <t>7.2</t>
  </si>
  <si>
    <t>FUNDO SELADOR ACRÍLICO, APLICAÇÃO MANUAL EM TETO, UMA DEMÃO. AF_04/2023</t>
  </si>
  <si>
    <t>7.3</t>
  </si>
  <si>
    <t>PINTURA LÁTEX ACRÍLICA PREMIUM, APLICAÇÃO MANUAL EM PAREDES, DUAS DEMÃOS. AF_04/2023 (INTERNO E EXTERNO)</t>
  </si>
  <si>
    <t>7.4</t>
  </si>
  <si>
    <t>PINTURA LÁTEX ACRÍLICA PREMIUM, APLICAÇÃO MANUAL EM TETO, DUAS DEMÃOS. AF_04/2023</t>
  </si>
  <si>
    <t>ESQUADRIAS</t>
  </si>
  <si>
    <t>8.1</t>
  </si>
  <si>
    <t>PORTA DE VIDRO TEMPERADO DE 10MM, INCLUSIVE ACESSÓRIOS E INSTALAÇÃO (PORTAS VIDRO JATEADO - EXCETO BANHEIROS).</t>
  </si>
  <si>
    <t>8.2</t>
  </si>
  <si>
    <t>INSTALAÇÃO DE VIDRO TEMPERADO, E = 6 MM, ENCAIXADO EM PERFIL U. AF_11/2025</t>
  </si>
  <si>
    <t>8.3</t>
  </si>
  <si>
    <t>INSTALAÇÃO DE VIDRO TEMPERADO, E = 8 MM, ENCAIXADO EM PERFIL U. AF_11/2025</t>
  </si>
  <si>
    <t>8.4</t>
  </si>
  <si>
    <t>ED-50622</t>
  </si>
  <si>
    <t>SOLEIRA DE MARMORITE, COR CINZA, ESP. 3CM, ACABAMENTO POLIDO, INCLUSIVE APLICAÇÃO DE RESINA E POLIMENTO MECANIZADO</t>
  </si>
  <si>
    <t xml:space="preserve">  M2      </t>
  </si>
  <si>
    <t>INSTALAÇÃO HIDRO-SANITÁRIA</t>
  </si>
  <si>
    <t>9.1</t>
  </si>
  <si>
    <t>ED-50221</t>
  </si>
  <si>
    <t xml:space="preserve"> UN </t>
  </si>
  <si>
    <t>9.2</t>
  </si>
  <si>
    <t>ED-50223</t>
  </si>
  <si>
    <t>9.3</t>
  </si>
  <si>
    <t>ED-50225</t>
  </si>
  <si>
    <t>9.4</t>
  </si>
  <si>
    <t>ED-50224</t>
  </si>
  <si>
    <t>9.5</t>
  </si>
  <si>
    <t>9.6</t>
  </si>
  <si>
    <t>ED-49936</t>
  </si>
  <si>
    <t>9.7</t>
  </si>
  <si>
    <t>TUBO, PVC, SOLDÁVEL, DN 20MM, INSTALADO EM RAMAL OU SUB-RAMAL DE ÁGUA - FORNECIMENTO E INSTALAÇÃO. AF_06/2022</t>
  </si>
  <si>
    <t>9.8</t>
  </si>
  <si>
    <t>TUBO, PVC, SOLDÁVEL, DN 25MM, INSTALADO EM RAMAL OU SUB-RAMAL DE ÁGUA - FORNECIMENTO E INSTALAÇÃO. AF_06/2022</t>
  </si>
  <si>
    <t>LOUÇAS E METAIS</t>
  </si>
  <si>
    <t>10.1</t>
  </si>
  <si>
    <t>BANCADA GRANITO CINZA, 50 X 60 CM, INCL. CUBA DE EMBUTIR OVAL LOUÇA BRANCA 35 X 50 CM, VÁLVULA METAL CROMADO, SIFÃO FLEXÍVEL PVC, ENGATE 30 CM FLEXÍVEL PLÁSTICO E TORNEIRA CROMADA DE MESA, PADRÃO POPULAR - FORNEC. E INSTALAÇÃO. AF_01/2020 (LAVATÓRIO)</t>
  </si>
  <si>
    <t>10.2</t>
  </si>
  <si>
    <t>ENGATE FLEXÍVEL EM PLÁSTICO BRANCO, 1/2" X 30CM - FORNECIMENTO E INSTALAÇÃO. AF_01/2020</t>
  </si>
  <si>
    <t>10.3</t>
  </si>
  <si>
    <t>CUBA DE EMBUTIR DE AÇO INOXIDÁVEL MÉDIA, INCLUSO VÁLVULA TIPO AMERICANA EM METAL CROMADO E SIFÃO FLEXÍVEL EM PVC - FORNECIMENTO E INSTALAÇÃO. AF_01/2020</t>
  </si>
  <si>
    <t>10.4</t>
  </si>
  <si>
    <t>ED-50290</t>
  </si>
  <si>
    <t>TANQUE DE LOUÇA BRANCA COM COLUNA, CAPACIDADE 22 LITROS, INCLUSIVE ACESSÓRIOS DE FIXAÇÃO, VÁLVULA DE ESCOAMENTO DE METAL COM ACABAMENTO CROMADO, SIFÃO DE METAL TIPO COPO COM ACABAMENTO CROMADO E REJUNTAMENTO, EXCLUSIVE TORNEIRA</t>
  </si>
  <si>
    <t>10.5</t>
  </si>
  <si>
    <t>ED-50331</t>
  </si>
  <si>
    <t>TORNEIRA METÁLICA PARA TANQUE, ACABAMENTO CROMADO, BICO COM ROSCA</t>
  </si>
  <si>
    <t>10.6</t>
  </si>
  <si>
    <t>CUBA DE EMBUTIR OVAL EM LOUÇA BRANCA, 35 X 50CM OU EQUIVALENTE - FORNECIMENTO E INSTALAÇÃO. AF_01/2020</t>
  </si>
  <si>
    <t>10.7</t>
  </si>
  <si>
    <t>TORNEIRA CROMADA LONGA, DE PAREDE, 1/2 OU 3/4, PARA PIA DE COZINHA, PADRÃO POPULAR - FORNECIMENTO E INSTALAÇÃO. AF_01/2020</t>
  </si>
  <si>
    <t>10.8</t>
  </si>
  <si>
    <t>ED-21631</t>
  </si>
  <si>
    <t>10.9</t>
  </si>
  <si>
    <t>VASO SANITÁRIO SIFONADO COM CAIXA ACOPLADA LOUÇA BRANCA, INCLUSO ENGATE FLEXÍVEL EM PLÁSTICO BRANCO, 1/2 X 40CM - FORNECIMENTO E INSTALAÇÃO. AF_01/2020</t>
  </si>
  <si>
    <t>10.10</t>
  </si>
  <si>
    <t>SABONETEIRA PLASTICA TIPO DISPENSER PARA SABONETE LIQUIDO COM RESERVATORIO 800 A 1500 ML, INCLUSO FIXAÇÃO. AF_01/2020</t>
  </si>
  <si>
    <t>10.11</t>
  </si>
  <si>
    <t>ED-48182</t>
  </si>
  <si>
    <t>DISPENSER EM PLÁSTICO PARA PAPEL TOALHA 2 OU 3 FOLHAS</t>
  </si>
  <si>
    <t xml:space="preserve"> U </t>
  </si>
  <si>
    <t>10.12</t>
  </si>
  <si>
    <t>PAPELEIRA DE PAREDE EM METAL CROMADO SEM TAMPA, INCLUSO FIXAÇÃO. AF_01 (VASOS)</t>
  </si>
  <si>
    <t>10.13</t>
  </si>
  <si>
    <t>SABONETEIRA DE PAREDE EM METAL CROMADO, INCLUSO FIXAÇÃO. AF_01/2020</t>
  </si>
  <si>
    <t>10.14</t>
  </si>
  <si>
    <t>BARRA DE APOIO RETA, EM ACO INOX POLIDO, COMPRIMENTO 80 CM, FIXADA NA PAREDE - FORNECIMENTO E INSTALAÇÃO. AF_01/2020 (VASOS)</t>
  </si>
  <si>
    <t>10.15</t>
  </si>
  <si>
    <t>BARRA DE APOIO RETA, EM ACO INOX POLIDO, COMPRIMENTO 70 CM, FIXADA NA PAREDE - FORNECIMENTO E INSTALAÇÃO. AF_01/2020 (LAVATÓRIOS)</t>
  </si>
  <si>
    <t>10.16</t>
  </si>
  <si>
    <t>BANCO ARTICULADO, EM ACO INOX, PARA PCD, FIXADO NA PAREDE - FORNECIMENTO E INSTALAÇÃO. AF_01/2020</t>
  </si>
  <si>
    <t>INSTALAÇÃO ELÉTRICA</t>
  </si>
  <si>
    <t>11.1</t>
  </si>
  <si>
    <t>LUMINÁRIA TIPO PLAFON CIRCULAR, DE SOBREPOR, COM LED DE 12/13 W - FORNECIMENTO E INSTALAÇÃO. AF_03/2022</t>
  </si>
  <si>
    <t xml:space="preserve"> UN     </t>
  </si>
  <si>
    <t>11.2</t>
  </si>
  <si>
    <t>LÂMPADA COMPACTA DE LED 10 W, BASE E27 - FORNECIMENTO E INSTALAÇÃO. AF_09/2024</t>
  </si>
  <si>
    <t>11.3</t>
  </si>
  <si>
    <t>CABO DE COBRE FLEXÍVEL ISOLADO, 2,5 MM², ANTI-CHAMA 450/750 V, PARA CIRCUITOS TERMINAIS - FORNECIMENTO E INSTALAÇÃO. AF_03/2023</t>
  </si>
  <si>
    <t>11.4</t>
  </si>
  <si>
    <t>CABO DE COBRE FLEXÍVEL ISOLADO, 6 MM², ANTI-CHAMA 450/750 V, PARA CIRCUITOS TERMINAIS - FORNECIMENTO E INSTALAÇÃO. AF_03/2023</t>
  </si>
  <si>
    <t>11.5</t>
  </si>
  <si>
    <t>ED-50228</t>
  </si>
  <si>
    <t>PONTO DE EMBUTIR PARA UMA (1) LUMINÁRIA,COM ELETRODUTO DE PVC RÍGIDO ROSCÁVEL, DN 20MM (3/4"), EMBUTIDO NA LAJE E CABO DE COBRE FLEXÍVEL, CLASSE 5, ISOLAMENTO TIPO LSHF/ATOX, NÃO HALOGENADO, SEÇÃO 1,5MM2 (70°C-450/750V), COM DISTÂNCIA DE ATÉ CINCO (5) METROS DO PONTO DE DERIVAÇÃO, EXCLUSIVE LUMINÁRIA, INCLUSIVE CAIXA DE LIGAÇÃO OCTOGONAL, SUPORTE E FIXAÇÃO DO ELETRODUTO</t>
  </si>
  <si>
    <t>11.6</t>
  </si>
  <si>
    <t>ED-50232</t>
  </si>
  <si>
    <t>PONTO DE EMBUTIR PARA UMA (1) TOMADA PADRÃO, TRÊS (3) POLOS (2P+T/10A-250V), COM PLACA 4"X2" DE UM (1) POSTO, COM ELETRODUTO FLEXÍVEL CORRUGADO, ANTI-CHAMA, DN 25MM (3/4"), EMBUTIDO NA ALVENARIA E CABO DE COBRE FLEXÍVEL, CLASSE 5, ISOLAMENTO TIPO LSHF/ATOX, NÃO HALOGENADO, SEÇÃO 2,5MM2 (70°C-450/750V), COM DISTÂNCIA DE ATÉ DEZ (10) METROS DO PONTO DE DERIVAÇÃO, INCLUSIVE CAIXA DE LIGAÇÃO, SUPORTE E FIXAÇÃO DO ELETRODUTO COM ENCHIMENTO DO RASGO NA ALVENARIA/CONCRETO COM ARGAMASSA</t>
  </si>
  <si>
    <t>11.7</t>
  </si>
  <si>
    <t>ED-50227</t>
  </si>
  <si>
    <t>PONTO DE EMBUTIR PARA UM (1) INTERRUPTOR SIMPLES (10A- 250V), COM PLACA 4"X2" DE UM (1) POSTO, COM ELETRODUTO FLEXÍVEL CORRUGADO, ANTI-CHAMA, DN 25MM (3/4"), EMBUTIDO NA ALVENARIA E CABO DE COBRE FLEXÍVEL, CLASSE 5, ISOLAMENTO TIPO LSHF/ATOX, NÃO HALOGENADO, SEÇÃO 1,5MM2 (70°C-450/750V), COM DISTÂNCIA DE ATÉ DEZ (10) METROS DO PONTO DE DERIVAÇÃO, INCLUSIVE CAIXA DE LIGAÇÃO, SUPORTE E FIXAÇÃO DO ELETRODUTO COM ENCHIMENTO DO RASGO NA ALVENARIA/CONCRETO COM ARGAMASSA</t>
  </si>
  <si>
    <t>11.8</t>
  </si>
  <si>
    <t>ED-14184</t>
  </si>
  <si>
    <t>11.9</t>
  </si>
  <si>
    <t>DISJUNTOR MONOPOLAR TIPO NEMA, CORRENTE NOMINAL DE 10 ATÉ 30A - FORNECIMENTO E INSTALAÇÃO. AF_10/2020</t>
  </si>
  <si>
    <t>11.10</t>
  </si>
  <si>
    <t>ELETRODUTO FLEXÍVEL CORRUGADO, PVC, DN 25 MM (3/4"), PARA CIRCUITOS TERMINAIS, INSTALADO EM PAREDE - FORNECIMENTO E INSTALAÇÃO. AF_03/2023</t>
  </si>
  <si>
    <t>CALÇADA</t>
  </si>
  <si>
    <t>12.1</t>
  </si>
  <si>
    <t>EXECUÇÃO DE PASSEIO (CALÇADA) OU PISO DE CONCRETO COM CONCRETO MOLDADO IN LOCO, USINADO, ACABAMENTO CONVENCIONAL, ESPESSURA 6 CM, ARMADO. AF_08/2022</t>
  </si>
  <si>
    <t>12.2</t>
  </si>
  <si>
    <t>ACABAMENTO POLIDO PARA PISO DE CONCRETO ARMADO OU LAJE SOBRE SOLO DE ALTA RESISTÊNCIA. AF_09/2021</t>
  </si>
  <si>
    <t>LIMPEZA FINAL</t>
  </si>
  <si>
    <t>13.2</t>
  </si>
  <si>
    <t>ED-50266</t>
  </si>
  <si>
    <t>LIMPEZA FINAL PARA ENTREGA DA OBRA</t>
  </si>
  <si>
    <t>CONCORRÊNCIA Nº 003/2026</t>
  </si>
  <si>
    <t>PROCESSO LICITATÓRIO Nº 050/2026</t>
  </si>
  <si>
    <t>____________________________
João Paulo da Rocha
Sócio-administrador
RG: MG 13267880 SSP/MG</t>
  </si>
  <si>
    <t>MOBILIZAÇÃO E DESMOBILIZAÇÃO DE EQUIPAMENTO PARA ESTACA TIPO STRAUSS (CUSTO FIXO), INCLUSIVE CARGA E DESCARGA, EXCLUSIVE TRANSPORTE EM QUILÔMETRO RODADO (CUSTO VARIÁVEL)</t>
  </si>
  <si>
    <t>CALHA EM CHAPA GALVANIZADA, ESP. 0,5MM (GSG-26), COM DESENVOLVIMENTO DE 40CM, INCLUSIVE IÇAMENTO MANUAL VERTICAL</t>
  </si>
  <si>
    <t>PONTO DE EMBUTIR PARA ESGOTO EM TUBO PVC RÍGIDO, PB - SÉRIE NORMAL, DN 40MM (1.1/2"), EMBUTIDO NA ALVENARIA/PISO, COM ALTURA (SAÍDA) DE 50CM DO PISO, COM DISTÂNCIA DE ATÉ CINCO (5) METROS DO RAMAL DE ESGOTO, EXCLUSIVE ESCAVAÇÃO, INCLUSIVE CONEXÕES E FIXAÇÃO DO TUBO COM ENCHIMENTO DO RASGO NA ALVENARIA/CONCRETO COM ARGAMASSA (LAVATÓRIO)</t>
  </si>
  <si>
    <t>PONTO DE EMBUTIR PARA ESGOTO EM TUBO PVC RÍGIDO, PBV - SÉRIE NORMAL, DN 100MM (4"), EMBUTIDO EM PISO COM DISTÂNCIA DE ATÉ CINCO (5) METROS DO RAMAL DE ESGOTO, INCLUSIVE CONEXÕES E FIXAÇÃO DO TUBO COM ENCHIMENTO DO RASGO NO CONCRETO COM ARGAMASSA (VASO)</t>
  </si>
  <si>
    <t>PONTO DE EMBUTIR PARA ESGOTO EM TUBO PVC RÍGIDO, PBV - SÉRIE NORMAL, DN 50MM (2"), EMBUTIDO EM PISO COM DISTÂNCIA DE ATÉ CINCO (5) METROS DO RAMAL DE ESGOTO, EXCLUSIVE ESCAVAÇÃO, INCLUSIVE CONEXÕES E FIXAÇÃO DO TUBO COM ENCHIMENTO DO RASGO NO CONCRETO COM ARGAMASSA (PIA E TANQUE)</t>
  </si>
  <si>
    <t>RALO SIFONADO, PVC, DN 100 X 40 MM, JUNTA SOLDÁVEL, FORNECIDO E INSTALADO EM RAMAL DE DESCARGA OU EM RAMAL DE ESGOTO SANITÁRIO. AF_08/2022</t>
  </si>
  <si>
    <t>CAIXA D´ÁGUA DE POLIETILENO, CAPACIDADE DE 1.000L, INCLUSIVE TAMPA, TORNEIRA DE BOIA, EXTRAVASOR, TUBO DE LIMPEZA E ACESSÓRIOS, EXCLUSIVE TUBULAÇÃO DE ENTRADA/SAÍDA DE ÁGUA</t>
  </si>
  <si>
    <t>PONTO DE EMBUTIR PARA ÁGUA FRIA EM TUBO DE PVC RÍGIDO SOLDÁVEL, DN 20MM (1/2"), EMBUTIDO NA ALVENARIA COM DISTÂNCIA DE ATÉ CINCO (5) METROS DA TOMADA DE ÁGUA, INCLUSIVE CONEXÕES E FIXAÇÃO DO TUBO COM ENCHIMENTO DO RASGO NA ALVENARIA/CONCRETO COM ARGAMASSA</t>
  </si>
  <si>
    <t>BANCADA EM GRANITO, COR CINZA ANDORINHA, ESP. 2CM, ACABAMENTO POLIDO, APOIADA EM CONSOLE DE METALON (50X30)MM, EXCLUSIVE RODABANCA/FRONTÃO, TESTEIRA/FAIXA, FURO EM BANCADA, CUBA METÁLICA, VÁLVULA, SIFÃO, TORNEIRA E ENGATE FLEXÍVEL</t>
  </si>
  <si>
    <t>QUADRO DE DISTRIBUIÇÃO DE SOBREPOR EM PVC, PARA 16 DISJUNTORES DIN, INCLUSIVE BARRAMENTOS NEUTRO/TERRA, EXCLUSIVE BARRAMENTO DE FASE</t>
  </si>
  <si>
    <r>
      <rPr>
        <sz val="16"/>
        <color indexed="8"/>
        <rFont val="Cambria"/>
        <family val="1"/>
      </rPr>
      <t>CIR ENGENHARIA E CONSTRUÇÃO LTDA</t>
    </r>
    <r>
      <rPr>
        <sz val="14"/>
        <color indexed="8"/>
        <rFont val="Cambria"/>
        <family val="1"/>
      </rPr>
      <t xml:space="preserve">
</t>
    </r>
    <r>
      <rPr>
        <sz val="12"/>
        <color indexed="8"/>
        <rFont val="Cambria"/>
        <family val="1"/>
      </rPr>
      <t xml:space="preserve">CNPJ N.º 51.837.468/0001-76
Rua Alderige Candido Ribeiro, n.º 05, Apto B, Bairro Santa Bárbara, Conceição dos Ouros/MG
E-mail: </t>
    </r>
    <r>
      <rPr>
        <u/>
        <sz val="12"/>
        <color indexed="30"/>
        <rFont val="Cambria"/>
        <family val="1"/>
      </rPr>
      <t>cirengenhariaeconstrucao@gmail.com</t>
    </r>
    <r>
      <rPr>
        <sz val="12"/>
        <color indexed="8"/>
        <rFont val="Cambria"/>
        <family val="1"/>
      </rPr>
      <t xml:space="preserve">            Telefone: (35) 99874-9481</t>
    </r>
  </si>
  <si>
    <t>med 1</t>
  </si>
  <si>
    <t>____________________________
José Airton Junho dos Reis
Engenheiro Fiscal
CREA 56.250/D</t>
  </si>
  <si>
    <t>med 2</t>
  </si>
  <si>
    <t>MEDIÇÃO Nº 02</t>
  </si>
  <si>
    <t>PERÍODO DE EXECUÇÃO: 29/05/2026 a 09/07/2026</t>
  </si>
  <si>
    <t>Conceição dos Ouros/MG, 09 de julho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</si>
</sst>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6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9"/>
      <name val="Arial"/>
      <family val="2"/>
    </font>
    <font>
      <sz val="12"/>
      <color indexed="8"/>
      <name val="Cambria"/>
      <family val="1"/>
    </font>
    <font>
      <sz val="14"/>
      <color indexed="8"/>
      <name val="Cambria"/>
      <family val="1"/>
    </font>
    <font>
      <sz val="11"/>
      <name val="Calibri"/>
      <family val="2"/>
    </font>
    <font>
      <u/>
      <sz val="12"/>
      <color indexed="30"/>
      <name val="Cambria"/>
      <family val="1"/>
    </font>
    <font>
      <sz val="10"/>
      <color indexed="8"/>
      <name val="Century Gothic"/>
      <family val="2"/>
    </font>
    <font>
      <b/>
      <sz val="10"/>
      <color indexed="8"/>
      <name val="Calibri"/>
      <family val="2"/>
    </font>
    <font>
      <sz val="16"/>
      <color indexed="8"/>
      <name val="Cambria"/>
      <family val="1"/>
    </font>
    <font>
      <b/>
      <sz val="11"/>
      <color rgb="FF000000"/>
      <name val="Calibri"/>
      <family val="2"/>
    </font>
    <font>
      <b/>
      <sz val="11"/>
      <color rgb="FFFFFFFF"/>
      <name val="Calibri"/>
      <family val="2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43" fontId="4" fillId="0" borderId="0" applyFont="0" applyFill="0" applyBorder="0" applyAlignment="0" applyProtection="0"/>
  </cellStyleXfs>
  <cellXfs count="47">
    <xf numFmtId="0" fontId="0" fillId="0" borderId="0" xfId="0"/>
    <xf numFmtId="0" fontId="3" fillId="0" borderId="0" xfId="0" applyFont="1"/>
    <xf numFmtId="0" fontId="3" fillId="0" borderId="0" xfId="0" applyFont="1" applyFill="1" applyBorder="1" applyAlignment="1">
      <alignment horizontal="center"/>
    </xf>
    <xf numFmtId="0" fontId="10" fillId="0" borderId="0" xfId="0" applyFont="1"/>
    <xf numFmtId="0" fontId="3" fillId="0" borderId="0" xfId="0" applyFont="1" applyAlignment="1">
      <alignment wrapText="1"/>
    </xf>
    <xf numFmtId="0" fontId="10" fillId="0" borderId="0" xfId="0" applyFont="1" applyAlignment="1">
      <alignment horizontal="center" wrapText="1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right" vertical="center" wrapText="1"/>
    </xf>
    <xf numFmtId="0" fontId="15" fillId="0" borderId="1" xfId="0" applyFont="1" applyBorder="1" applyAlignment="1">
      <alignment horizontal="right" vertical="center"/>
    </xf>
    <xf numFmtId="0" fontId="15" fillId="0" borderId="2" xfId="0" applyFont="1" applyBorder="1" applyAlignment="1">
      <alignment horizontal="right" vertical="center"/>
    </xf>
    <xf numFmtId="2" fontId="15" fillId="0" borderId="2" xfId="0" applyNumberFormat="1" applyFont="1" applyBorder="1" applyAlignment="1">
      <alignment horizontal="right" vertical="center"/>
    </xf>
    <xf numFmtId="4" fontId="15" fillId="0" borderId="2" xfId="0" applyNumberFormat="1" applyFont="1" applyBorder="1" applyAlignment="1">
      <alignment horizontal="right" vertical="center"/>
    </xf>
    <xf numFmtId="2" fontId="8" fillId="0" borderId="2" xfId="0" applyNumberFormat="1" applyFont="1" applyBorder="1" applyAlignment="1">
      <alignment horizontal="right" vertical="center"/>
    </xf>
    <xf numFmtId="2" fontId="15" fillId="0" borderId="3" xfId="0" applyNumberFormat="1" applyFont="1" applyBorder="1" applyAlignment="1">
      <alignment horizontal="right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9" fontId="5" fillId="2" borderId="0" xfId="0" applyNumberFormat="1" applyFont="1" applyFill="1" applyAlignment="1">
      <alignment horizontal="center" vertical="center"/>
    </xf>
    <xf numFmtId="0" fontId="15" fillId="0" borderId="4" xfId="0" applyFont="1" applyBorder="1" applyAlignment="1">
      <alignment horizontal="right" vertical="center"/>
    </xf>
    <xf numFmtId="10" fontId="15" fillId="0" borderId="4" xfId="0" applyNumberFormat="1" applyFont="1" applyBorder="1" applyAlignment="1">
      <alignment horizontal="right" vertical="center"/>
    </xf>
    <xf numFmtId="0" fontId="13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vertical="center"/>
    </xf>
    <xf numFmtId="0" fontId="14" fillId="0" borderId="4" xfId="0" applyFont="1" applyBorder="1" applyAlignment="1">
      <alignment horizontal="right" vertical="center" wrapText="1"/>
    </xf>
    <xf numFmtId="0" fontId="13" fillId="0" borderId="4" xfId="0" applyFont="1" applyBorder="1" applyAlignment="1">
      <alignment horizontal="right" vertical="center" wrapText="1"/>
    </xf>
    <xf numFmtId="4" fontId="13" fillId="0" borderId="4" xfId="0" applyNumberFormat="1" applyFont="1" applyBorder="1" applyAlignment="1">
      <alignment horizontal="right" vertical="center"/>
    </xf>
    <xf numFmtId="0" fontId="15" fillId="0" borderId="4" xfId="0" applyFont="1" applyBorder="1" applyAlignment="1">
      <alignment horizontal="center" vertical="center"/>
    </xf>
    <xf numFmtId="0" fontId="15" fillId="4" borderId="4" xfId="0" applyFont="1" applyFill="1" applyBorder="1" applyAlignment="1">
      <alignment horizontal="right" vertical="center" wrapText="1"/>
    </xf>
    <xf numFmtId="0" fontId="13" fillId="0" borderId="4" xfId="0" applyFont="1" applyBorder="1" applyAlignment="1">
      <alignment horizontal="left" vertical="center"/>
    </xf>
    <xf numFmtId="0" fontId="15" fillId="5" borderId="4" xfId="0" applyFont="1" applyFill="1" applyBorder="1" applyAlignment="1">
      <alignment horizontal="right" vertical="center" wrapText="1"/>
    </xf>
    <xf numFmtId="0" fontId="15" fillId="4" borderId="4" xfId="0" applyFont="1" applyFill="1" applyBorder="1" applyAlignment="1">
      <alignment vertical="center"/>
    </xf>
    <xf numFmtId="0" fontId="15" fillId="0" borderId="4" xfId="0" applyFont="1" applyBorder="1" applyAlignment="1">
      <alignment vertical="center" wrapText="1"/>
    </xf>
    <xf numFmtId="4" fontId="15" fillId="0" borderId="4" xfId="0" applyNumberFormat="1" applyFont="1" applyBorder="1" applyAlignment="1">
      <alignment horizontal="right" vertical="center"/>
    </xf>
    <xf numFmtId="2" fontId="15" fillId="0" borderId="4" xfId="0" applyNumberFormat="1" applyFont="1" applyBorder="1" applyAlignment="1">
      <alignment horizontal="right" vertical="center"/>
    </xf>
    <xf numFmtId="4" fontId="15" fillId="5" borderId="4" xfId="0" applyNumberFormat="1" applyFont="1" applyFill="1" applyBorder="1" applyAlignment="1">
      <alignment horizontal="right" vertical="center" wrapText="1"/>
    </xf>
    <xf numFmtId="2" fontId="15" fillId="5" borderId="4" xfId="0" applyNumberFormat="1" applyFont="1" applyFill="1" applyBorder="1" applyAlignment="1">
      <alignment horizontal="right" vertical="center" wrapText="1"/>
    </xf>
    <xf numFmtId="0" fontId="15" fillId="0" borderId="4" xfId="0" applyFont="1" applyBorder="1" applyAlignment="1">
      <alignment vertical="center"/>
    </xf>
    <xf numFmtId="2" fontId="8" fillId="0" borderId="4" xfId="0" applyNumberFormat="1" applyFont="1" applyBorder="1" applyAlignment="1">
      <alignment horizontal="right" vertical="center"/>
    </xf>
    <xf numFmtId="9" fontId="3" fillId="0" borderId="0" xfId="0" applyNumberFormat="1" applyFont="1" applyAlignment="1">
      <alignment vertical="center"/>
    </xf>
    <xf numFmtId="0" fontId="15" fillId="0" borderId="4" xfId="0" applyFont="1" applyBorder="1" applyAlignment="1">
      <alignment vertical="center"/>
    </xf>
    <xf numFmtId="0" fontId="11" fillId="0" borderId="0" xfId="0" applyFont="1" applyFill="1" applyBorder="1" applyAlignment="1">
      <alignment horizontal="center"/>
    </xf>
    <xf numFmtId="0" fontId="7" fillId="0" borderId="0" xfId="0" applyFont="1" applyAlignment="1">
      <alignment horizontal="left" vertical="center" wrapText="1"/>
    </xf>
    <xf numFmtId="0" fontId="3" fillId="0" borderId="5" xfId="0" applyFont="1" applyFill="1" applyBorder="1" applyAlignment="1">
      <alignment horizontal="center"/>
    </xf>
    <xf numFmtId="0" fontId="13" fillId="0" borderId="4" xfId="0" applyFont="1" applyBorder="1" applyAlignment="1">
      <alignment horizontal="center" vertical="center"/>
    </xf>
    <xf numFmtId="0" fontId="15" fillId="0" borderId="4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0" fillId="0" borderId="0" xfId="0" applyFont="1" applyAlignment="1">
      <alignment horizontal="center" wrapText="1"/>
    </xf>
  </cellXfs>
  <cellStyles count="3">
    <cellStyle name="Normal" xfId="0" builtinId="0"/>
    <cellStyle name="Normal 2" xfId="1"/>
    <cellStyle name="Separador de milhares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lito/Desktop/CONCEI&#199;&#195;O%20DOS%20OUROS%202023-2024/1_GARAGEM%20MUNICIPAL%20-%20Funda&#231;&#227;o/PLANILHA%20LICITA&#199;&#195;O%20NOVA%20-%20PISO%20GARAGEM/BDI%20desonerado%20-%20pis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DADOS"/>
      <sheetName val="NOVO"/>
      <sheetName val="BDI"/>
      <sheetName val="Plan5"/>
    </sheetNames>
    <sheetDataSet>
      <sheetData sheetId="0"/>
      <sheetData sheetId="1">
        <row r="22">
          <cell r="F22" t="str">
            <v>José Airton Junho dos Reis</v>
          </cell>
        </row>
        <row r="23">
          <cell r="F23" t="str">
            <v>56.250/D</v>
          </cell>
        </row>
      </sheetData>
      <sheetData sheetId="2"/>
      <sheetData sheetId="3">
        <row r="138">
          <cell r="A138" t="str">
            <v>(SELECIONAR)</v>
          </cell>
        </row>
        <row r="139">
          <cell r="A139" t="str">
            <v>Construção e Reforma de Edifícios</v>
          </cell>
        </row>
        <row r="140">
          <cell r="A140" t="str">
            <v>Construção de Praças Urbanas, Rodovias, Ferrovias e recapeamento e pavimentação de vias urbanas</v>
          </cell>
        </row>
        <row r="141">
          <cell r="A141" t="str">
            <v>Construção de Redes de Abastecimento de Água, Coleta de Esgoto</v>
          </cell>
        </row>
        <row r="142">
          <cell r="A142" t="str">
            <v>Construção e Manutenção de Estações e Redes de Distribuição de Energia Elétrica</v>
          </cell>
        </row>
        <row r="143">
          <cell r="A143" t="str">
            <v>Obras Portuárias, Marítimas e Fluviais</v>
          </cell>
        </row>
        <row r="144">
          <cell r="A144" t="str">
            <v>Fornecimento de Materiais e Equipamentos (aquisição indireta - em conjunto com licitação de obras)</v>
          </cell>
        </row>
        <row r="145">
          <cell r="A145" t="str">
            <v>Fornecimento de Materiais e Equipamentos (aquisição direta)</v>
          </cell>
        </row>
        <row r="146">
          <cell r="A146" t="str">
            <v>Estudos e Projetos, Planos e Gerenciamento e outros correlatos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4"/>
  <sheetViews>
    <sheetView showGridLines="0" showZeros="0" tabSelected="1" view="pageBreakPreview" zoomScaleNormal="100" zoomScaleSheetLayoutView="93" workbookViewId="0">
      <selection activeCell="A8" sqref="A8:H8"/>
    </sheetView>
  </sheetViews>
  <sheetFormatPr defaultRowHeight="12.75" x14ac:dyDescent="0.2"/>
  <cols>
    <col min="1" max="1" width="8.140625" style="1" customWidth="1"/>
    <col min="2" max="2" width="13.7109375" style="1" customWidth="1"/>
    <col min="3" max="3" width="53.7109375" style="1" customWidth="1"/>
    <col min="4" max="4" width="9.28515625" style="1" customWidth="1"/>
    <col min="5" max="5" width="14.28515625" style="1" customWidth="1"/>
    <col min="6" max="6" width="12.28515625" style="1" customWidth="1"/>
    <col min="7" max="7" width="15.140625" style="1" customWidth="1"/>
    <col min="8" max="8" width="18.5703125" style="1" customWidth="1"/>
    <col min="9" max="9" width="4.140625" style="1" customWidth="1"/>
    <col min="10" max="10" width="9.7109375" style="1" customWidth="1"/>
    <col min="11" max="11" width="9.140625" style="14"/>
    <col min="12" max="16384" width="9.140625" style="1"/>
  </cols>
  <sheetData>
    <row r="1" spans="1:11" ht="84" customHeight="1" x14ac:dyDescent="0.2">
      <c r="A1" s="41" t="s">
        <v>223</v>
      </c>
      <c r="B1" s="41"/>
      <c r="C1" s="41"/>
      <c r="D1" s="41"/>
      <c r="E1" s="41"/>
      <c r="F1" s="41"/>
      <c r="G1" s="41"/>
      <c r="H1" s="41"/>
    </row>
    <row r="2" spans="1:11" ht="3.75" hidden="1" customHeight="1" thickBot="1" x14ac:dyDescent="0.25">
      <c r="A2" s="42"/>
      <c r="B2" s="42"/>
      <c r="C2" s="42"/>
      <c r="D2" s="42"/>
      <c r="E2" s="42"/>
      <c r="F2" s="42"/>
      <c r="G2" s="42"/>
      <c r="H2" s="42"/>
    </row>
    <row r="3" spans="1:11" ht="6" customHeight="1" x14ac:dyDescent="0.2">
      <c r="A3" s="2"/>
      <c r="B3" s="2"/>
      <c r="C3" s="2"/>
      <c r="D3" s="2"/>
      <c r="E3" s="2"/>
      <c r="F3" s="2"/>
      <c r="G3" s="2"/>
      <c r="H3" s="2"/>
      <c r="J3" s="2"/>
    </row>
    <row r="4" spans="1:11" ht="15" customHeight="1" x14ac:dyDescent="0.2">
      <c r="A4" s="40" t="s">
        <v>210</v>
      </c>
      <c r="B4" s="40"/>
      <c r="C4" s="40"/>
      <c r="D4" s="40"/>
      <c r="E4" s="40"/>
      <c r="F4" s="40"/>
      <c r="G4" s="40"/>
      <c r="H4" s="40"/>
    </row>
    <row r="5" spans="1:11" ht="15" customHeight="1" x14ac:dyDescent="0.2">
      <c r="A5" s="40" t="s">
        <v>211</v>
      </c>
      <c r="B5" s="40"/>
      <c r="C5" s="40"/>
      <c r="D5" s="40"/>
      <c r="E5" s="40"/>
      <c r="F5" s="40"/>
      <c r="G5" s="40"/>
      <c r="H5" s="40"/>
    </row>
    <row r="6" spans="1:11" ht="9" customHeight="1" x14ac:dyDescent="0.2">
      <c r="A6" s="2"/>
      <c r="B6" s="2"/>
      <c r="C6" s="2"/>
      <c r="D6" s="2"/>
      <c r="E6" s="2"/>
      <c r="F6" s="2"/>
      <c r="G6" s="2"/>
      <c r="H6" s="2"/>
      <c r="J6" s="2"/>
    </row>
    <row r="7" spans="1:11" ht="18" customHeight="1" x14ac:dyDescent="0.2">
      <c r="A7" s="43" t="s">
        <v>6</v>
      </c>
      <c r="B7" s="43"/>
      <c r="C7" s="43"/>
      <c r="D7" s="43"/>
      <c r="E7" s="43"/>
      <c r="F7" s="43"/>
      <c r="G7" s="43"/>
      <c r="H7" s="43"/>
    </row>
    <row r="8" spans="1:11" ht="15.95" customHeight="1" x14ac:dyDescent="0.2">
      <c r="A8" s="43" t="s">
        <v>227</v>
      </c>
      <c r="B8" s="43"/>
      <c r="C8" s="43"/>
      <c r="D8" s="43"/>
      <c r="E8" s="43"/>
      <c r="F8" s="43"/>
      <c r="G8" s="43"/>
      <c r="H8" s="43"/>
    </row>
    <row r="9" spans="1:11" ht="15.95" customHeight="1" x14ac:dyDescent="0.2">
      <c r="A9" s="44" t="s">
        <v>228</v>
      </c>
      <c r="B9" s="45"/>
      <c r="C9" s="45"/>
      <c r="D9" s="45"/>
      <c r="E9" s="45"/>
      <c r="F9" s="45"/>
      <c r="G9" s="45"/>
      <c r="H9" s="45"/>
    </row>
    <row r="10" spans="1:11" ht="15.95" customHeight="1" x14ac:dyDescent="0.2">
      <c r="A10" s="39" t="s">
        <v>5</v>
      </c>
      <c r="B10" s="39"/>
      <c r="C10" s="39"/>
      <c r="D10" s="39"/>
      <c r="E10" s="39"/>
      <c r="F10" s="39"/>
      <c r="G10" s="39"/>
      <c r="H10" s="39"/>
    </row>
    <row r="11" spans="1:11" ht="15.95" customHeight="1" x14ac:dyDescent="0.2">
      <c r="A11" s="39" t="s">
        <v>7</v>
      </c>
      <c r="B11" s="39"/>
      <c r="C11" s="39"/>
      <c r="D11" s="39"/>
      <c r="E11" s="39"/>
      <c r="F11" s="39"/>
      <c r="G11" s="39"/>
      <c r="H11" s="39"/>
    </row>
    <row r="12" spans="1:11" ht="15.95" customHeight="1" x14ac:dyDescent="0.2">
      <c r="A12" s="39" t="s">
        <v>8</v>
      </c>
      <c r="B12" s="39"/>
      <c r="C12" s="39"/>
      <c r="D12" s="39"/>
      <c r="E12" s="39"/>
      <c r="F12" s="39"/>
      <c r="G12" s="39"/>
      <c r="H12" s="39"/>
    </row>
    <row r="13" spans="1:11" ht="15.95" customHeight="1" x14ac:dyDescent="0.2">
      <c r="A13" s="39" t="s">
        <v>9</v>
      </c>
      <c r="B13" s="39"/>
      <c r="C13" s="39"/>
      <c r="D13" s="39"/>
      <c r="E13" s="39"/>
      <c r="F13" s="39"/>
      <c r="G13" s="39"/>
      <c r="H13" s="39"/>
    </row>
    <row r="14" spans="1:11" ht="15.95" customHeight="1" x14ac:dyDescent="0.2">
      <c r="A14" s="39" t="s">
        <v>10</v>
      </c>
      <c r="B14" s="39"/>
      <c r="C14" s="39"/>
      <c r="D14" s="39"/>
      <c r="E14" s="39"/>
      <c r="F14" s="39"/>
      <c r="G14" s="17" t="s">
        <v>11</v>
      </c>
      <c r="H14" s="18">
        <v>0.26440000000000002</v>
      </c>
    </row>
    <row r="15" spans="1:11" ht="45" x14ac:dyDescent="0.2">
      <c r="A15" s="19" t="s">
        <v>0</v>
      </c>
      <c r="B15" s="19" t="s">
        <v>2</v>
      </c>
      <c r="C15" s="19" t="s">
        <v>1</v>
      </c>
      <c r="D15" s="19" t="s">
        <v>12</v>
      </c>
      <c r="E15" s="19" t="s">
        <v>13</v>
      </c>
      <c r="F15" s="20" t="s">
        <v>14</v>
      </c>
      <c r="G15" s="20" t="s">
        <v>15</v>
      </c>
      <c r="H15" s="20" t="s">
        <v>16</v>
      </c>
      <c r="J15" s="6"/>
      <c r="K15" s="15"/>
    </row>
    <row r="16" spans="1:11" ht="15" x14ac:dyDescent="0.2">
      <c r="A16" s="21"/>
      <c r="B16" s="21"/>
      <c r="C16" s="22" t="s">
        <v>4</v>
      </c>
      <c r="D16" s="22"/>
      <c r="E16" s="23"/>
      <c r="F16" s="24"/>
      <c r="G16" s="24"/>
      <c r="H16" s="25">
        <f>H17</f>
        <v>188466.16</v>
      </c>
      <c r="J16" s="7"/>
    </row>
    <row r="17" spans="1:12" ht="15" x14ac:dyDescent="0.2">
      <c r="A17" s="22"/>
      <c r="B17" s="19"/>
      <c r="C17" s="21" t="s">
        <v>17</v>
      </c>
      <c r="D17" s="26" t="s">
        <v>18</v>
      </c>
      <c r="E17" s="17" t="s">
        <v>19</v>
      </c>
      <c r="F17" s="27"/>
      <c r="G17" s="17" t="s">
        <v>20</v>
      </c>
      <c r="H17" s="25">
        <f>SUM(H18+H20+H29+H35+H45+H49+H56+H61+H66+H75+H92+H103+H106)</f>
        <v>188466.16</v>
      </c>
      <c r="J17" s="8" t="s">
        <v>19</v>
      </c>
      <c r="K17" s="14" t="s">
        <v>224</v>
      </c>
      <c r="L17" s="14" t="s">
        <v>226</v>
      </c>
    </row>
    <row r="18" spans="1:12" ht="15" x14ac:dyDescent="0.2">
      <c r="A18" s="28">
        <v>1</v>
      </c>
      <c r="B18" s="19"/>
      <c r="C18" s="21" t="s">
        <v>21</v>
      </c>
      <c r="D18" s="26" t="s">
        <v>18</v>
      </c>
      <c r="E18" s="17" t="s">
        <v>19</v>
      </c>
      <c r="F18" s="29" t="s">
        <v>20</v>
      </c>
      <c r="G18" s="17" t="s">
        <v>20</v>
      </c>
      <c r="H18" s="25">
        <f>SUM(H19)</f>
        <v>0</v>
      </c>
      <c r="J18" s="9" t="s">
        <v>19</v>
      </c>
    </row>
    <row r="19" spans="1:12" ht="45" x14ac:dyDescent="0.2">
      <c r="A19" s="30" t="s">
        <v>3</v>
      </c>
      <c r="B19" s="26">
        <v>103689</v>
      </c>
      <c r="C19" s="31" t="s">
        <v>22</v>
      </c>
      <c r="D19" s="26" t="s">
        <v>23</v>
      </c>
      <c r="E19" s="17"/>
      <c r="F19" s="29">
        <v>297.32</v>
      </c>
      <c r="G19" s="17">
        <f>ROUND(F19*(1+$H$14),2)</f>
        <v>375.93</v>
      </c>
      <c r="H19" s="32">
        <f>ROUND(G19*E19,2)</f>
        <v>0</v>
      </c>
      <c r="J19" s="9">
        <v>2.88</v>
      </c>
      <c r="K19" s="16">
        <v>1</v>
      </c>
    </row>
    <row r="20" spans="1:12" ht="15" x14ac:dyDescent="0.2">
      <c r="A20" s="28">
        <v>2</v>
      </c>
      <c r="B20" s="19"/>
      <c r="C20" s="21" t="s">
        <v>24</v>
      </c>
      <c r="D20" s="26" t="s">
        <v>18</v>
      </c>
      <c r="E20" s="17" t="s">
        <v>19</v>
      </c>
      <c r="F20" s="29"/>
      <c r="G20" s="17"/>
      <c r="H20" s="25">
        <f>SUM(H21:H28)</f>
        <v>53523.360000000001</v>
      </c>
      <c r="J20" s="9" t="s">
        <v>19</v>
      </c>
    </row>
    <row r="21" spans="1:12" ht="15" x14ac:dyDescent="0.2">
      <c r="A21" s="30" t="s">
        <v>25</v>
      </c>
      <c r="B21" s="26">
        <v>93358</v>
      </c>
      <c r="C21" s="31" t="s">
        <v>26</v>
      </c>
      <c r="D21" s="26" t="s">
        <v>27</v>
      </c>
      <c r="E21" s="17"/>
      <c r="F21" s="29">
        <v>76.39</v>
      </c>
      <c r="G21" s="17">
        <f>ROUND(F21*(1+$H$14),2)</f>
        <v>96.59</v>
      </c>
      <c r="H21" s="32">
        <f t="shared" ref="H21:H28" si="0">ROUND(G21*E21,2)</f>
        <v>0</v>
      </c>
      <c r="J21" s="9">
        <v>52.56</v>
      </c>
      <c r="K21" s="16">
        <v>1</v>
      </c>
    </row>
    <row r="22" spans="1:12" ht="60" x14ac:dyDescent="0.2">
      <c r="A22" s="30" t="s">
        <v>28</v>
      </c>
      <c r="B22" s="26">
        <v>100896</v>
      </c>
      <c r="C22" s="31" t="s">
        <v>29</v>
      </c>
      <c r="D22" s="26" t="s">
        <v>30</v>
      </c>
      <c r="E22" s="33"/>
      <c r="F22" s="29">
        <v>50.72</v>
      </c>
      <c r="G22" s="17">
        <f>ROUND(F22*(1+$H$14),2)</f>
        <v>64.13</v>
      </c>
      <c r="H22" s="32">
        <f t="shared" si="0"/>
        <v>0</v>
      </c>
      <c r="J22" s="10">
        <v>160</v>
      </c>
      <c r="K22" s="16">
        <v>1</v>
      </c>
    </row>
    <row r="23" spans="1:12" ht="60" x14ac:dyDescent="0.2">
      <c r="A23" s="30" t="s">
        <v>31</v>
      </c>
      <c r="B23" s="26" t="s">
        <v>32</v>
      </c>
      <c r="C23" s="31" t="s">
        <v>213</v>
      </c>
      <c r="D23" s="26" t="s">
        <v>33</v>
      </c>
      <c r="E23" s="33"/>
      <c r="F23" s="34">
        <v>4116.87</v>
      </c>
      <c r="G23" s="17">
        <f t="shared" ref="G23:G86" si="1">ROUND(F23*(1+$H$14),2)</f>
        <v>5205.37</v>
      </c>
      <c r="H23" s="32">
        <f t="shared" si="0"/>
        <v>0</v>
      </c>
      <c r="J23" s="10">
        <v>1</v>
      </c>
      <c r="K23" s="16">
        <v>1</v>
      </c>
    </row>
    <row r="24" spans="1:12" ht="45" x14ac:dyDescent="0.2">
      <c r="A24" s="30" t="s">
        <v>34</v>
      </c>
      <c r="B24" s="26">
        <v>96536</v>
      </c>
      <c r="C24" s="31" t="s">
        <v>35</v>
      </c>
      <c r="D24" s="26" t="s">
        <v>23</v>
      </c>
      <c r="E24" s="33"/>
      <c r="F24" s="29">
        <v>58.15</v>
      </c>
      <c r="G24" s="17">
        <f t="shared" si="1"/>
        <v>73.52</v>
      </c>
      <c r="H24" s="32">
        <f t="shared" si="0"/>
        <v>0</v>
      </c>
      <c r="J24" s="10">
        <v>162.4</v>
      </c>
      <c r="K24" s="16">
        <v>1</v>
      </c>
    </row>
    <row r="25" spans="1:12" ht="45" x14ac:dyDescent="0.2">
      <c r="A25" s="30" t="s">
        <v>36</v>
      </c>
      <c r="B25" s="26">
        <v>92762</v>
      </c>
      <c r="C25" s="31" t="s">
        <v>37</v>
      </c>
      <c r="D25" s="26" t="s">
        <v>38</v>
      </c>
      <c r="E25" s="32"/>
      <c r="F25" s="29">
        <v>8.52</v>
      </c>
      <c r="G25" s="17">
        <f t="shared" si="1"/>
        <v>10.77</v>
      </c>
      <c r="H25" s="32">
        <f t="shared" si="0"/>
        <v>0</v>
      </c>
      <c r="J25" s="11">
        <v>1170</v>
      </c>
      <c r="K25" s="16">
        <v>1</v>
      </c>
    </row>
    <row r="26" spans="1:12" ht="60" x14ac:dyDescent="0.2">
      <c r="A26" s="30" t="s">
        <v>39</v>
      </c>
      <c r="B26" s="26">
        <v>96557</v>
      </c>
      <c r="C26" s="31" t="s">
        <v>40</v>
      </c>
      <c r="D26" s="26" t="s">
        <v>27</v>
      </c>
      <c r="E26" s="17"/>
      <c r="F26" s="29">
        <v>607.16999999999996</v>
      </c>
      <c r="G26" s="17">
        <f t="shared" si="1"/>
        <v>767.71</v>
      </c>
      <c r="H26" s="32">
        <f t="shared" si="0"/>
        <v>0</v>
      </c>
      <c r="J26" s="9">
        <v>26.28</v>
      </c>
      <c r="K26" s="16">
        <v>1</v>
      </c>
      <c r="L26" s="16"/>
    </row>
    <row r="27" spans="1:12" ht="60" x14ac:dyDescent="0.2">
      <c r="A27" s="30" t="s">
        <v>41</v>
      </c>
      <c r="B27" s="26">
        <v>103318</v>
      </c>
      <c r="C27" s="31" t="s">
        <v>42</v>
      </c>
      <c r="D27" s="26" t="s">
        <v>23</v>
      </c>
      <c r="E27" s="33">
        <v>490.5</v>
      </c>
      <c r="F27" s="35">
        <v>86.3</v>
      </c>
      <c r="G27" s="17">
        <f t="shared" si="1"/>
        <v>109.12</v>
      </c>
      <c r="H27" s="32">
        <f t="shared" si="0"/>
        <v>53523.360000000001</v>
      </c>
      <c r="J27" s="10">
        <v>490.5</v>
      </c>
      <c r="K27" s="16"/>
      <c r="L27" s="16">
        <v>1</v>
      </c>
    </row>
    <row r="28" spans="1:12" ht="60" x14ac:dyDescent="0.2">
      <c r="A28" s="30" t="s">
        <v>43</v>
      </c>
      <c r="B28" s="26">
        <v>101162</v>
      </c>
      <c r="C28" s="31" t="s">
        <v>44</v>
      </c>
      <c r="D28" s="26" t="s">
        <v>23</v>
      </c>
      <c r="E28" s="33"/>
      <c r="F28" s="29">
        <v>136.27000000000001</v>
      </c>
      <c r="G28" s="33">
        <f t="shared" si="1"/>
        <v>172.3</v>
      </c>
      <c r="H28" s="32">
        <f t="shared" si="0"/>
        <v>0</v>
      </c>
      <c r="J28" s="10">
        <v>53.8</v>
      </c>
      <c r="L28" s="16"/>
    </row>
    <row r="29" spans="1:12" ht="15" x14ac:dyDescent="0.2">
      <c r="A29" s="28">
        <v>3</v>
      </c>
      <c r="B29" s="19"/>
      <c r="C29" s="21" t="s">
        <v>45</v>
      </c>
      <c r="D29" s="26" t="s">
        <v>18</v>
      </c>
      <c r="E29" s="17" t="s">
        <v>19</v>
      </c>
      <c r="F29" s="29"/>
      <c r="G29" s="17"/>
      <c r="H29" s="25">
        <f>SUM(H30:H34)</f>
        <v>37470</v>
      </c>
      <c r="J29" s="9" t="s">
        <v>19</v>
      </c>
      <c r="L29" s="16"/>
    </row>
    <row r="30" spans="1:12" ht="46.5" customHeight="1" x14ac:dyDescent="0.2">
      <c r="A30" s="30" t="s">
        <v>46</v>
      </c>
      <c r="B30" s="26">
        <v>92413</v>
      </c>
      <c r="C30" s="31" t="s">
        <v>47</v>
      </c>
      <c r="D30" s="26" t="s">
        <v>23</v>
      </c>
      <c r="E30" s="33">
        <v>150</v>
      </c>
      <c r="F30" s="29">
        <v>89.81</v>
      </c>
      <c r="G30" s="17">
        <f t="shared" si="1"/>
        <v>113.56</v>
      </c>
      <c r="H30" s="32">
        <f>ROUND(G30*E30,2)</f>
        <v>17034</v>
      </c>
      <c r="J30" s="10">
        <v>150</v>
      </c>
      <c r="L30" s="16">
        <v>1</v>
      </c>
    </row>
    <row r="31" spans="1:12" ht="45" x14ac:dyDescent="0.2">
      <c r="A31" s="30" t="s">
        <v>48</v>
      </c>
      <c r="B31" s="26">
        <v>92762</v>
      </c>
      <c r="C31" s="31" t="s">
        <v>49</v>
      </c>
      <c r="D31" s="26" t="s">
        <v>38</v>
      </c>
      <c r="E31" s="33">
        <v>800</v>
      </c>
      <c r="F31" s="29">
        <v>8.52</v>
      </c>
      <c r="G31" s="17">
        <f t="shared" si="1"/>
        <v>10.77</v>
      </c>
      <c r="H31" s="32">
        <f>ROUND(G31*E31,2)</f>
        <v>8616</v>
      </c>
      <c r="J31" s="10">
        <v>800</v>
      </c>
      <c r="L31" s="16">
        <v>1</v>
      </c>
    </row>
    <row r="32" spans="1:12" ht="45" x14ac:dyDescent="0.2">
      <c r="A32" s="30" t="s">
        <v>50</v>
      </c>
      <c r="B32" s="26" t="s">
        <v>51</v>
      </c>
      <c r="C32" s="31" t="s">
        <v>52</v>
      </c>
      <c r="D32" s="26" t="s">
        <v>27</v>
      </c>
      <c r="E32" s="33">
        <v>16</v>
      </c>
      <c r="F32" s="29">
        <v>584.27</v>
      </c>
      <c r="G32" s="17">
        <f t="shared" si="1"/>
        <v>738.75</v>
      </c>
      <c r="H32" s="32">
        <f>ROUND(G32*E32,2)</f>
        <v>11820</v>
      </c>
      <c r="J32" s="10">
        <v>16</v>
      </c>
      <c r="L32" s="16">
        <v>1</v>
      </c>
    </row>
    <row r="33" spans="1:12" ht="60" x14ac:dyDescent="0.2">
      <c r="A33" s="30" t="s">
        <v>53</v>
      </c>
      <c r="B33" s="26">
        <v>87879</v>
      </c>
      <c r="C33" s="31" t="s">
        <v>54</v>
      </c>
      <c r="D33" s="26" t="s">
        <v>23</v>
      </c>
      <c r="E33" s="17"/>
      <c r="F33" s="29">
        <v>4.13</v>
      </c>
      <c r="G33" s="17">
        <f t="shared" si="1"/>
        <v>5.22</v>
      </c>
      <c r="H33" s="32">
        <f>ROUND(G33*E33,2)</f>
        <v>0</v>
      </c>
      <c r="J33" s="9">
        <v>245.25</v>
      </c>
    </row>
    <row r="34" spans="1:12" ht="60" x14ac:dyDescent="0.2">
      <c r="A34" s="30" t="s">
        <v>55</v>
      </c>
      <c r="B34" s="26">
        <v>87529</v>
      </c>
      <c r="C34" s="31" t="s">
        <v>56</v>
      </c>
      <c r="D34" s="26" t="s">
        <v>23</v>
      </c>
      <c r="E34" s="17"/>
      <c r="F34" s="35">
        <v>34.200000000000003</v>
      </c>
      <c r="G34" s="17">
        <f t="shared" si="1"/>
        <v>43.24</v>
      </c>
      <c r="H34" s="32">
        <f>ROUND(G34*E34,2)</f>
        <v>0</v>
      </c>
      <c r="J34" s="9">
        <v>245.25</v>
      </c>
    </row>
    <row r="35" spans="1:12" ht="15" x14ac:dyDescent="0.2">
      <c r="A35" s="28">
        <v>4</v>
      </c>
      <c r="B35" s="19"/>
      <c r="C35" s="21" t="s">
        <v>57</v>
      </c>
      <c r="D35" s="26" t="s">
        <v>18</v>
      </c>
      <c r="E35" s="17" t="s">
        <v>19</v>
      </c>
      <c r="F35" s="29"/>
      <c r="G35" s="17"/>
      <c r="H35" s="25">
        <f>SUM(H36:H44)</f>
        <v>14353</v>
      </c>
      <c r="J35" s="9">
        <v>-0.02</v>
      </c>
    </row>
    <row r="36" spans="1:12" ht="75" x14ac:dyDescent="0.2">
      <c r="A36" s="30" t="s">
        <v>58</v>
      </c>
      <c r="B36" s="26">
        <v>87630</v>
      </c>
      <c r="C36" s="31" t="s">
        <v>59</v>
      </c>
      <c r="D36" s="26" t="s">
        <v>23</v>
      </c>
      <c r="E36" s="17">
        <v>306.23</v>
      </c>
      <c r="F36" s="29">
        <v>37.07</v>
      </c>
      <c r="G36" s="17">
        <f t="shared" si="1"/>
        <v>46.87</v>
      </c>
      <c r="H36" s="32">
        <f>ROUND(G36*E36,2)</f>
        <v>14353</v>
      </c>
      <c r="J36" s="9">
        <v>306.23</v>
      </c>
      <c r="L36" s="38">
        <v>1</v>
      </c>
    </row>
    <row r="37" spans="1:12" ht="45" x14ac:dyDescent="0.2">
      <c r="A37" s="30" t="s">
        <v>60</v>
      </c>
      <c r="B37" s="26">
        <v>87263</v>
      </c>
      <c r="C37" s="31" t="s">
        <v>61</v>
      </c>
      <c r="D37" s="26" t="s">
        <v>23</v>
      </c>
      <c r="E37" s="17"/>
      <c r="F37" s="29">
        <v>100.68</v>
      </c>
      <c r="G37" s="17">
        <f t="shared" si="1"/>
        <v>127.3</v>
      </c>
      <c r="H37" s="32">
        <f t="shared" ref="H37:H44" si="2">ROUND(G37*E37,2)</f>
        <v>0</v>
      </c>
      <c r="J37" s="9">
        <v>306.23</v>
      </c>
    </row>
    <row r="38" spans="1:12" ht="30" x14ac:dyDescent="0.2">
      <c r="A38" s="30" t="s">
        <v>62</v>
      </c>
      <c r="B38" s="26" t="s">
        <v>63</v>
      </c>
      <c r="C38" s="31" t="s">
        <v>64</v>
      </c>
      <c r="D38" s="26" t="s">
        <v>23</v>
      </c>
      <c r="E38" s="17"/>
      <c r="F38" s="29">
        <v>20.74</v>
      </c>
      <c r="G38" s="17">
        <f t="shared" si="1"/>
        <v>26.22</v>
      </c>
      <c r="H38" s="32">
        <f t="shared" si="2"/>
        <v>0</v>
      </c>
      <c r="J38" s="9">
        <v>365.12</v>
      </c>
    </row>
    <row r="39" spans="1:12" ht="75" x14ac:dyDescent="0.2">
      <c r="A39" s="30" t="s">
        <v>65</v>
      </c>
      <c r="B39" s="26">
        <v>87531</v>
      </c>
      <c r="C39" s="31" t="s">
        <v>66</v>
      </c>
      <c r="D39" s="26" t="s">
        <v>23</v>
      </c>
      <c r="E39" s="33"/>
      <c r="F39" s="29">
        <v>33.049999999999997</v>
      </c>
      <c r="G39" s="17">
        <f t="shared" si="1"/>
        <v>41.79</v>
      </c>
      <c r="H39" s="32">
        <f t="shared" si="2"/>
        <v>0</v>
      </c>
      <c r="J39" s="10">
        <v>137.1</v>
      </c>
    </row>
    <row r="40" spans="1:12" ht="75" x14ac:dyDescent="0.2">
      <c r="A40" s="30" t="s">
        <v>67</v>
      </c>
      <c r="B40" s="26">
        <v>87265</v>
      </c>
      <c r="C40" s="31" t="s">
        <v>68</v>
      </c>
      <c r="D40" s="26" t="s">
        <v>23</v>
      </c>
      <c r="E40" s="33"/>
      <c r="F40" s="29">
        <v>50.18</v>
      </c>
      <c r="G40" s="17">
        <f t="shared" si="1"/>
        <v>63.45</v>
      </c>
      <c r="H40" s="32">
        <f t="shared" si="2"/>
        <v>0</v>
      </c>
      <c r="J40" s="10">
        <v>137.1</v>
      </c>
    </row>
    <row r="41" spans="1:12" ht="60" x14ac:dyDescent="0.2">
      <c r="A41" s="30" t="s">
        <v>69</v>
      </c>
      <c r="B41" s="26">
        <v>87879</v>
      </c>
      <c r="C41" s="31" t="s">
        <v>70</v>
      </c>
      <c r="D41" s="26" t="s">
        <v>23</v>
      </c>
      <c r="E41" s="32"/>
      <c r="F41" s="29">
        <v>4.13</v>
      </c>
      <c r="G41" s="17">
        <f t="shared" si="1"/>
        <v>5.22</v>
      </c>
      <c r="H41" s="32">
        <f t="shared" si="2"/>
        <v>0</v>
      </c>
      <c r="J41" s="11">
        <v>1102.9000000000001</v>
      </c>
    </row>
    <row r="42" spans="1:12" ht="45" x14ac:dyDescent="0.2">
      <c r="A42" s="30" t="s">
        <v>71</v>
      </c>
      <c r="B42" s="26" t="s">
        <v>72</v>
      </c>
      <c r="C42" s="31" t="s">
        <v>73</v>
      </c>
      <c r="D42" s="26" t="s">
        <v>23</v>
      </c>
      <c r="E42" s="32"/>
      <c r="F42" s="29">
        <v>17.79</v>
      </c>
      <c r="G42" s="17">
        <f t="shared" si="1"/>
        <v>22.49</v>
      </c>
      <c r="H42" s="32">
        <f t="shared" si="2"/>
        <v>0</v>
      </c>
      <c r="J42" s="11">
        <v>1102.9000000000001</v>
      </c>
    </row>
    <row r="43" spans="1:12" ht="30" x14ac:dyDescent="0.2">
      <c r="A43" s="30" t="s">
        <v>74</v>
      </c>
      <c r="B43" s="26">
        <v>96120</v>
      </c>
      <c r="C43" s="31" t="s">
        <v>75</v>
      </c>
      <c r="D43" s="26" t="s">
        <v>30</v>
      </c>
      <c r="E43" s="17"/>
      <c r="F43" s="29">
        <v>2.72</v>
      </c>
      <c r="G43" s="17">
        <f t="shared" si="1"/>
        <v>3.44</v>
      </c>
      <c r="H43" s="32">
        <f t="shared" si="2"/>
        <v>0</v>
      </c>
      <c r="J43" s="9">
        <v>245.25</v>
      </c>
    </row>
    <row r="44" spans="1:12" ht="60" x14ac:dyDescent="0.2">
      <c r="A44" s="30" t="s">
        <v>76</v>
      </c>
      <c r="B44" s="26" t="s">
        <v>77</v>
      </c>
      <c r="C44" s="31" t="s">
        <v>78</v>
      </c>
      <c r="D44" s="26" t="s">
        <v>30</v>
      </c>
      <c r="E44" s="17"/>
      <c r="F44" s="35">
        <v>10.199999999999999</v>
      </c>
      <c r="G44" s="33">
        <f t="shared" si="1"/>
        <v>12.9</v>
      </c>
      <c r="H44" s="32">
        <f t="shared" si="2"/>
        <v>0</v>
      </c>
      <c r="J44" s="9">
        <v>153.85</v>
      </c>
    </row>
    <row r="45" spans="1:12" ht="15" x14ac:dyDescent="0.2">
      <c r="A45" s="28">
        <v>5</v>
      </c>
      <c r="B45" s="19"/>
      <c r="C45" s="21" t="s">
        <v>79</v>
      </c>
      <c r="D45" s="26" t="s">
        <v>18</v>
      </c>
      <c r="E45" s="17" t="s">
        <v>19</v>
      </c>
      <c r="F45" s="29"/>
      <c r="G45" s="17"/>
      <c r="H45" s="25">
        <f>SUM(H46:H48)</f>
        <v>83119.8</v>
      </c>
      <c r="J45" s="9">
        <v>0.01</v>
      </c>
    </row>
    <row r="46" spans="1:12" ht="30" x14ac:dyDescent="0.2">
      <c r="A46" s="36" t="s">
        <v>80</v>
      </c>
      <c r="B46" s="26">
        <v>92273</v>
      </c>
      <c r="C46" s="31" t="s">
        <v>81</v>
      </c>
      <c r="D46" s="26" t="s">
        <v>30</v>
      </c>
      <c r="E46" s="17">
        <v>306.23</v>
      </c>
      <c r="F46" s="29">
        <v>12.6</v>
      </c>
      <c r="G46" s="17">
        <f t="shared" si="1"/>
        <v>15.93</v>
      </c>
      <c r="H46" s="32">
        <f>ROUND(G46*E46,2)</f>
        <v>4878.24</v>
      </c>
      <c r="J46" s="9">
        <v>306.23</v>
      </c>
      <c r="L46" s="38">
        <v>1</v>
      </c>
    </row>
    <row r="47" spans="1:12" ht="60" x14ac:dyDescent="0.2">
      <c r="A47" s="36" t="s">
        <v>82</v>
      </c>
      <c r="B47" s="26">
        <v>101963</v>
      </c>
      <c r="C47" s="31" t="s">
        <v>83</v>
      </c>
      <c r="D47" s="26" t="s">
        <v>23</v>
      </c>
      <c r="E47" s="17">
        <v>365.12</v>
      </c>
      <c r="F47" s="29">
        <v>169.48</v>
      </c>
      <c r="G47" s="17">
        <f t="shared" si="1"/>
        <v>214.29</v>
      </c>
      <c r="H47" s="32">
        <f>ROUND(G47*E47,2)</f>
        <v>78241.56</v>
      </c>
      <c r="J47" s="9">
        <v>365.12</v>
      </c>
      <c r="L47" s="38">
        <v>1</v>
      </c>
    </row>
    <row r="48" spans="1:12" ht="45" x14ac:dyDescent="0.2">
      <c r="A48" s="36" t="s">
        <v>84</v>
      </c>
      <c r="B48" s="26">
        <v>98554</v>
      </c>
      <c r="C48" s="31" t="s">
        <v>85</v>
      </c>
      <c r="D48" s="26" t="s">
        <v>23</v>
      </c>
      <c r="E48" s="17"/>
      <c r="F48" s="29">
        <v>38.049999999999997</v>
      </c>
      <c r="G48" s="17">
        <f t="shared" si="1"/>
        <v>48.11</v>
      </c>
      <c r="H48" s="32">
        <f>ROUND(G48*E48,2)</f>
        <v>0</v>
      </c>
      <c r="J48" s="9">
        <v>58.89</v>
      </c>
      <c r="L48" s="38"/>
    </row>
    <row r="49" spans="1:10" ht="15" x14ac:dyDescent="0.2">
      <c r="A49" s="28">
        <v>6</v>
      </c>
      <c r="B49" s="19"/>
      <c r="C49" s="21" t="s">
        <v>86</v>
      </c>
      <c r="D49" s="26" t="s">
        <v>18</v>
      </c>
      <c r="E49" s="17" t="s">
        <v>19</v>
      </c>
      <c r="F49" s="29"/>
      <c r="G49" s="17"/>
      <c r="H49" s="25">
        <f>SUM(H50:H55)</f>
        <v>0</v>
      </c>
      <c r="J49" s="9" t="s">
        <v>19</v>
      </c>
    </row>
    <row r="50" spans="1:10" ht="75" x14ac:dyDescent="0.2">
      <c r="A50" s="30" t="s">
        <v>87</v>
      </c>
      <c r="B50" s="26">
        <v>92580</v>
      </c>
      <c r="C50" s="31" t="s">
        <v>88</v>
      </c>
      <c r="D50" s="26" t="s">
        <v>23</v>
      </c>
      <c r="E50" s="17"/>
      <c r="F50" s="29">
        <v>40.71</v>
      </c>
      <c r="G50" s="17">
        <f t="shared" si="1"/>
        <v>51.47</v>
      </c>
      <c r="H50" s="32">
        <f t="shared" ref="H50:H55" si="3">ROUND(G50*E50,2)</f>
        <v>0</v>
      </c>
      <c r="J50" s="9">
        <v>306.23</v>
      </c>
    </row>
    <row r="51" spans="1:10" ht="60" x14ac:dyDescent="0.2">
      <c r="A51" s="30" t="s">
        <v>89</v>
      </c>
      <c r="B51" s="26" t="s">
        <v>90</v>
      </c>
      <c r="C51" s="31" t="s">
        <v>91</v>
      </c>
      <c r="D51" s="26" t="s">
        <v>23</v>
      </c>
      <c r="E51" s="17"/>
      <c r="F51" s="29">
        <v>78.069999999999993</v>
      </c>
      <c r="G51" s="17">
        <f t="shared" si="1"/>
        <v>98.71</v>
      </c>
      <c r="H51" s="32">
        <f t="shared" si="3"/>
        <v>0</v>
      </c>
      <c r="J51" s="9">
        <v>306.23</v>
      </c>
    </row>
    <row r="52" spans="1:10" ht="45" x14ac:dyDescent="0.2">
      <c r="A52" s="30" t="s">
        <v>92</v>
      </c>
      <c r="B52" s="26" t="s">
        <v>93</v>
      </c>
      <c r="C52" s="31" t="s">
        <v>214</v>
      </c>
      <c r="D52" s="26" t="s">
        <v>30</v>
      </c>
      <c r="E52" s="33"/>
      <c r="F52" s="29">
        <v>34.67</v>
      </c>
      <c r="G52" s="17">
        <f t="shared" si="1"/>
        <v>43.84</v>
      </c>
      <c r="H52" s="32">
        <f t="shared" si="3"/>
        <v>0</v>
      </c>
      <c r="J52" s="10">
        <v>119.4</v>
      </c>
    </row>
    <row r="53" spans="1:10" ht="45" x14ac:dyDescent="0.2">
      <c r="A53" s="30" t="s">
        <v>94</v>
      </c>
      <c r="B53" s="26" t="s">
        <v>95</v>
      </c>
      <c r="C53" s="31" t="s">
        <v>96</v>
      </c>
      <c r="D53" s="26" t="s">
        <v>30</v>
      </c>
      <c r="E53" s="17"/>
      <c r="F53" s="29">
        <v>26.33</v>
      </c>
      <c r="G53" s="17">
        <f t="shared" si="1"/>
        <v>33.29</v>
      </c>
      <c r="H53" s="32">
        <f t="shared" si="3"/>
        <v>0</v>
      </c>
      <c r="J53" s="9">
        <v>34.049999999999997</v>
      </c>
    </row>
    <row r="54" spans="1:10" ht="30" x14ac:dyDescent="0.2">
      <c r="A54" s="30" t="s">
        <v>97</v>
      </c>
      <c r="B54" s="26">
        <v>101979</v>
      </c>
      <c r="C54" s="31" t="s">
        <v>98</v>
      </c>
      <c r="D54" s="26" t="s">
        <v>30</v>
      </c>
      <c r="E54" s="33"/>
      <c r="F54" s="29">
        <v>35.24</v>
      </c>
      <c r="G54" s="17">
        <f t="shared" si="1"/>
        <v>44.56</v>
      </c>
      <c r="H54" s="32">
        <f t="shared" si="3"/>
        <v>0</v>
      </c>
      <c r="J54" s="10">
        <v>11.1</v>
      </c>
    </row>
    <row r="55" spans="1:10" ht="45" x14ac:dyDescent="0.2">
      <c r="A55" s="30" t="s">
        <v>99</v>
      </c>
      <c r="B55" s="26" t="s">
        <v>100</v>
      </c>
      <c r="C55" s="31" t="s">
        <v>101</v>
      </c>
      <c r="D55" s="26" t="s">
        <v>30</v>
      </c>
      <c r="E55" s="33"/>
      <c r="F55" s="29">
        <v>48.84</v>
      </c>
      <c r="G55" s="17">
        <f t="shared" si="1"/>
        <v>61.75</v>
      </c>
      <c r="H55" s="32">
        <f t="shared" si="3"/>
        <v>0</v>
      </c>
      <c r="J55" s="10">
        <v>20</v>
      </c>
    </row>
    <row r="56" spans="1:10" ht="15" x14ac:dyDescent="0.2">
      <c r="A56" s="28">
        <v>7</v>
      </c>
      <c r="B56" s="19"/>
      <c r="C56" s="21" t="s">
        <v>102</v>
      </c>
      <c r="D56" s="26"/>
      <c r="E56" s="17" t="s">
        <v>19</v>
      </c>
      <c r="F56" s="29"/>
      <c r="G56" s="17"/>
      <c r="H56" s="25">
        <f>SUM(H57:H60)</f>
        <v>0</v>
      </c>
      <c r="J56" s="9">
        <v>-0.01</v>
      </c>
    </row>
    <row r="57" spans="1:10" ht="30" x14ac:dyDescent="0.2">
      <c r="A57" s="30" t="s">
        <v>103</v>
      </c>
      <c r="B57" s="26">
        <v>88485</v>
      </c>
      <c r="C57" s="31" t="s">
        <v>104</v>
      </c>
      <c r="D57" s="26" t="s">
        <v>23</v>
      </c>
      <c r="E57" s="32"/>
      <c r="F57" s="29">
        <v>3.99</v>
      </c>
      <c r="G57" s="17">
        <f t="shared" si="1"/>
        <v>5.04</v>
      </c>
      <c r="H57" s="32">
        <f>ROUND(G57*E57,2)</f>
        <v>0</v>
      </c>
      <c r="J57" s="11">
        <v>1102.9000000000001</v>
      </c>
    </row>
    <row r="58" spans="1:10" ht="30" x14ac:dyDescent="0.2">
      <c r="A58" s="30" t="s">
        <v>105</v>
      </c>
      <c r="B58" s="26">
        <v>88484</v>
      </c>
      <c r="C58" s="31" t="s">
        <v>106</v>
      </c>
      <c r="D58" s="26" t="s">
        <v>23</v>
      </c>
      <c r="E58" s="17"/>
      <c r="F58" s="29">
        <v>4.87</v>
      </c>
      <c r="G58" s="17">
        <f t="shared" si="1"/>
        <v>6.16</v>
      </c>
      <c r="H58" s="32">
        <f>ROUND(G58*E58,2)</f>
        <v>0</v>
      </c>
      <c r="J58" s="9">
        <v>365.12</v>
      </c>
    </row>
    <row r="59" spans="1:10" ht="45" x14ac:dyDescent="0.2">
      <c r="A59" s="30" t="s">
        <v>107</v>
      </c>
      <c r="B59" s="26">
        <v>88489</v>
      </c>
      <c r="C59" s="31" t="s">
        <v>108</v>
      </c>
      <c r="D59" s="26" t="s">
        <v>23</v>
      </c>
      <c r="E59" s="32"/>
      <c r="F59" s="29">
        <v>11.94</v>
      </c>
      <c r="G59" s="33">
        <f t="shared" si="1"/>
        <v>15.1</v>
      </c>
      <c r="H59" s="32">
        <f>ROUND(G59*E59,2)</f>
        <v>0</v>
      </c>
      <c r="J59" s="11">
        <v>1102.9000000000001</v>
      </c>
    </row>
    <row r="60" spans="1:10" ht="30" x14ac:dyDescent="0.2">
      <c r="A60" s="30" t="s">
        <v>109</v>
      </c>
      <c r="B60" s="26">
        <v>88488</v>
      </c>
      <c r="C60" s="31" t="s">
        <v>110</v>
      </c>
      <c r="D60" s="26" t="s">
        <v>23</v>
      </c>
      <c r="E60" s="17"/>
      <c r="F60" s="35">
        <v>14.1</v>
      </c>
      <c r="G60" s="17">
        <f t="shared" si="1"/>
        <v>17.829999999999998</v>
      </c>
      <c r="H60" s="32">
        <f>ROUND(G60*E60,2)</f>
        <v>0</v>
      </c>
      <c r="J60" s="9">
        <v>365.12</v>
      </c>
    </row>
    <row r="61" spans="1:10" ht="15" x14ac:dyDescent="0.2">
      <c r="A61" s="28">
        <v>8</v>
      </c>
      <c r="B61" s="19"/>
      <c r="C61" s="21" t="s">
        <v>111</v>
      </c>
      <c r="D61" s="26" t="s">
        <v>18</v>
      </c>
      <c r="E61" s="17" t="s">
        <v>19</v>
      </c>
      <c r="F61" s="29"/>
      <c r="G61" s="17"/>
      <c r="H61" s="25">
        <f>SUM(H62:H65)</f>
        <v>0</v>
      </c>
      <c r="J61" s="9">
        <v>-0.01</v>
      </c>
    </row>
    <row r="62" spans="1:10" ht="45" x14ac:dyDescent="0.2">
      <c r="A62" s="36" t="s">
        <v>112</v>
      </c>
      <c r="B62" s="26">
        <v>102181</v>
      </c>
      <c r="C62" s="31" t="s">
        <v>113</v>
      </c>
      <c r="D62" s="26" t="s">
        <v>23</v>
      </c>
      <c r="E62" s="17"/>
      <c r="F62" s="29">
        <v>278.25</v>
      </c>
      <c r="G62" s="17">
        <f t="shared" si="1"/>
        <v>351.82</v>
      </c>
      <c r="H62" s="32">
        <f>ROUND(G62*E62,2)</f>
        <v>0</v>
      </c>
      <c r="J62" s="9">
        <v>53.34</v>
      </c>
    </row>
    <row r="63" spans="1:10" ht="30" x14ac:dyDescent="0.2">
      <c r="A63" s="36" t="s">
        <v>114</v>
      </c>
      <c r="B63" s="26">
        <v>102179</v>
      </c>
      <c r="C63" s="31" t="s">
        <v>115</v>
      </c>
      <c r="D63" s="26" t="s">
        <v>23</v>
      </c>
      <c r="E63" s="33"/>
      <c r="F63" s="35">
        <v>224.6</v>
      </c>
      <c r="G63" s="17">
        <f t="shared" si="1"/>
        <v>283.98</v>
      </c>
      <c r="H63" s="32">
        <f>ROUND(G63*E63,2)</f>
        <v>0</v>
      </c>
      <c r="J63" s="10">
        <v>66</v>
      </c>
    </row>
    <row r="64" spans="1:10" ht="30" x14ac:dyDescent="0.2">
      <c r="A64" s="36" t="s">
        <v>116</v>
      </c>
      <c r="B64" s="26">
        <v>102180</v>
      </c>
      <c r="C64" s="31" t="s">
        <v>117</v>
      </c>
      <c r="D64" s="26" t="s">
        <v>23</v>
      </c>
      <c r="E64" s="17"/>
      <c r="F64" s="29">
        <v>246.07</v>
      </c>
      <c r="G64" s="17">
        <f t="shared" si="1"/>
        <v>311.13</v>
      </c>
      <c r="H64" s="32">
        <f>ROUND(G64*E64,2)</f>
        <v>0</v>
      </c>
      <c r="J64" s="9">
        <v>29.12</v>
      </c>
    </row>
    <row r="65" spans="1:10" ht="45" x14ac:dyDescent="0.2">
      <c r="A65" s="36" t="s">
        <v>118</v>
      </c>
      <c r="B65" s="26" t="s">
        <v>119</v>
      </c>
      <c r="C65" s="31" t="s">
        <v>120</v>
      </c>
      <c r="D65" s="26" t="s">
        <v>121</v>
      </c>
      <c r="E65" s="17"/>
      <c r="F65" s="29">
        <v>101.02</v>
      </c>
      <c r="G65" s="17">
        <f t="shared" si="1"/>
        <v>127.73</v>
      </c>
      <c r="H65" s="32">
        <f>ROUND(G65*E65,2)</f>
        <v>0</v>
      </c>
      <c r="J65" s="9">
        <v>3.27</v>
      </c>
    </row>
    <row r="66" spans="1:10" ht="15" x14ac:dyDescent="0.2">
      <c r="A66" s="28">
        <v>9</v>
      </c>
      <c r="B66" s="19"/>
      <c r="C66" s="21" t="s">
        <v>122</v>
      </c>
      <c r="D66" s="26" t="s">
        <v>18</v>
      </c>
      <c r="E66" s="17" t="s">
        <v>19</v>
      </c>
      <c r="F66" s="29"/>
      <c r="G66" s="17"/>
      <c r="H66" s="25">
        <f>SUM(H67:H74)</f>
        <v>0</v>
      </c>
      <c r="J66" s="9" t="s">
        <v>19</v>
      </c>
    </row>
    <row r="67" spans="1:10" ht="90" x14ac:dyDescent="0.2">
      <c r="A67" s="30" t="s">
        <v>123</v>
      </c>
      <c r="B67" s="26" t="s">
        <v>124</v>
      </c>
      <c r="C67" s="31" t="s">
        <v>220</v>
      </c>
      <c r="D67" s="26" t="s">
        <v>125</v>
      </c>
      <c r="E67" s="33"/>
      <c r="F67" s="29">
        <v>113.02</v>
      </c>
      <c r="G67" s="33">
        <f t="shared" si="1"/>
        <v>142.9</v>
      </c>
      <c r="H67" s="32">
        <f>ROUND(G67*E67,2)</f>
        <v>0</v>
      </c>
      <c r="J67" s="10">
        <v>19</v>
      </c>
    </row>
    <row r="68" spans="1:10" ht="105" x14ac:dyDescent="0.2">
      <c r="A68" s="30" t="s">
        <v>126</v>
      </c>
      <c r="B68" s="26" t="s">
        <v>127</v>
      </c>
      <c r="C68" s="31" t="s">
        <v>215</v>
      </c>
      <c r="D68" s="26" t="s">
        <v>125</v>
      </c>
      <c r="E68" s="33"/>
      <c r="F68" s="35">
        <v>136.6</v>
      </c>
      <c r="G68" s="17">
        <f t="shared" si="1"/>
        <v>172.72</v>
      </c>
      <c r="H68" s="32">
        <f t="shared" ref="H68:H74" si="4">ROUND(G68*E68,2)</f>
        <v>0</v>
      </c>
      <c r="J68" s="10">
        <v>11</v>
      </c>
    </row>
    <row r="69" spans="1:10" ht="90" x14ac:dyDescent="0.2">
      <c r="A69" s="30" t="s">
        <v>128</v>
      </c>
      <c r="B69" s="26" t="s">
        <v>129</v>
      </c>
      <c r="C69" s="31" t="s">
        <v>216</v>
      </c>
      <c r="D69" s="26" t="s">
        <v>125</v>
      </c>
      <c r="E69" s="33"/>
      <c r="F69" s="29">
        <v>257.45</v>
      </c>
      <c r="G69" s="17">
        <f t="shared" si="1"/>
        <v>325.52</v>
      </c>
      <c r="H69" s="32">
        <f t="shared" si="4"/>
        <v>0</v>
      </c>
      <c r="J69" s="10">
        <v>8</v>
      </c>
    </row>
    <row r="70" spans="1:10" ht="90" x14ac:dyDescent="0.2">
      <c r="A70" s="30" t="s">
        <v>130</v>
      </c>
      <c r="B70" s="26" t="s">
        <v>131</v>
      </c>
      <c r="C70" s="31" t="s">
        <v>217</v>
      </c>
      <c r="D70" s="26" t="s">
        <v>125</v>
      </c>
      <c r="E70" s="33"/>
      <c r="F70" s="29">
        <v>179.72</v>
      </c>
      <c r="G70" s="17">
        <f t="shared" si="1"/>
        <v>227.24</v>
      </c>
      <c r="H70" s="32">
        <f t="shared" si="4"/>
        <v>0</v>
      </c>
      <c r="J70" s="10">
        <v>2</v>
      </c>
    </row>
    <row r="71" spans="1:10" ht="45" x14ac:dyDescent="0.2">
      <c r="A71" s="30" t="s">
        <v>132</v>
      </c>
      <c r="B71" s="26">
        <v>89709</v>
      </c>
      <c r="C71" s="31" t="s">
        <v>218</v>
      </c>
      <c r="D71" s="26" t="s">
        <v>125</v>
      </c>
      <c r="E71" s="33"/>
      <c r="F71" s="29">
        <v>18.93</v>
      </c>
      <c r="G71" s="17">
        <f t="shared" si="1"/>
        <v>23.94</v>
      </c>
      <c r="H71" s="32">
        <f t="shared" si="4"/>
        <v>0</v>
      </c>
      <c r="J71" s="10">
        <v>9</v>
      </c>
    </row>
    <row r="72" spans="1:10" ht="60" x14ac:dyDescent="0.2">
      <c r="A72" s="30" t="s">
        <v>133</v>
      </c>
      <c r="B72" s="26" t="s">
        <v>134</v>
      </c>
      <c r="C72" s="31" t="s">
        <v>219</v>
      </c>
      <c r="D72" s="26" t="s">
        <v>125</v>
      </c>
      <c r="E72" s="33"/>
      <c r="F72" s="35">
        <v>812.6</v>
      </c>
      <c r="G72" s="17">
        <f t="shared" si="1"/>
        <v>1027.45</v>
      </c>
      <c r="H72" s="32">
        <f t="shared" si="4"/>
        <v>0</v>
      </c>
      <c r="J72" s="10">
        <v>1</v>
      </c>
    </row>
    <row r="73" spans="1:10" ht="45" x14ac:dyDescent="0.2">
      <c r="A73" s="30" t="s">
        <v>135</v>
      </c>
      <c r="B73" s="26">
        <v>89355</v>
      </c>
      <c r="C73" s="31" t="s">
        <v>136</v>
      </c>
      <c r="D73" s="26" t="s">
        <v>30</v>
      </c>
      <c r="E73" s="33"/>
      <c r="F73" s="29">
        <v>18.649999999999999</v>
      </c>
      <c r="G73" s="17">
        <f t="shared" si="1"/>
        <v>23.58</v>
      </c>
      <c r="H73" s="32">
        <f t="shared" si="4"/>
        <v>0</v>
      </c>
      <c r="J73" s="10">
        <v>100</v>
      </c>
    </row>
    <row r="74" spans="1:10" ht="45" x14ac:dyDescent="0.2">
      <c r="A74" s="30" t="s">
        <v>137</v>
      </c>
      <c r="B74" s="26">
        <v>89356</v>
      </c>
      <c r="C74" s="31" t="s">
        <v>138</v>
      </c>
      <c r="D74" s="26" t="s">
        <v>30</v>
      </c>
      <c r="E74" s="33"/>
      <c r="F74" s="29">
        <v>21.52</v>
      </c>
      <c r="G74" s="17">
        <f t="shared" si="1"/>
        <v>27.21</v>
      </c>
      <c r="H74" s="32">
        <f t="shared" si="4"/>
        <v>0</v>
      </c>
      <c r="J74" s="10">
        <v>100</v>
      </c>
    </row>
    <row r="75" spans="1:10" ht="15" x14ac:dyDescent="0.2">
      <c r="A75" s="28">
        <v>10</v>
      </c>
      <c r="B75" s="19"/>
      <c r="C75" s="21" t="s">
        <v>139</v>
      </c>
      <c r="D75" s="26" t="s">
        <v>18</v>
      </c>
      <c r="E75" s="17" t="s">
        <v>19</v>
      </c>
      <c r="F75" s="29"/>
      <c r="G75" s="17"/>
      <c r="H75" s="25">
        <f>SUM(H76:H91)</f>
        <v>0</v>
      </c>
      <c r="J75" s="9" t="s">
        <v>19</v>
      </c>
    </row>
    <row r="76" spans="1:10" ht="90" x14ac:dyDescent="0.2">
      <c r="A76" s="30" t="s">
        <v>140</v>
      </c>
      <c r="B76" s="26">
        <v>93396</v>
      </c>
      <c r="C76" s="31" t="s">
        <v>141</v>
      </c>
      <c r="D76" s="26" t="s">
        <v>125</v>
      </c>
      <c r="E76" s="33"/>
      <c r="F76" s="29">
        <v>541.03</v>
      </c>
      <c r="G76" s="17">
        <f t="shared" si="1"/>
        <v>684.08</v>
      </c>
      <c r="H76" s="32">
        <f>ROUND(G76*E76,2)</f>
        <v>0</v>
      </c>
      <c r="J76" s="10">
        <v>4</v>
      </c>
    </row>
    <row r="77" spans="1:10" ht="30" x14ac:dyDescent="0.2">
      <c r="A77" s="30" t="s">
        <v>142</v>
      </c>
      <c r="B77" s="26">
        <v>86884</v>
      </c>
      <c r="C77" s="31" t="s">
        <v>143</v>
      </c>
      <c r="D77" s="26" t="s">
        <v>125</v>
      </c>
      <c r="E77" s="33"/>
      <c r="F77" s="29">
        <v>10.31</v>
      </c>
      <c r="G77" s="17">
        <f t="shared" si="1"/>
        <v>13.04</v>
      </c>
      <c r="H77" s="32">
        <f t="shared" ref="H77:H90" si="5">ROUND(G77*E77,2)</f>
        <v>0</v>
      </c>
      <c r="J77" s="10">
        <v>4</v>
      </c>
    </row>
    <row r="78" spans="1:10" ht="60" x14ac:dyDescent="0.2">
      <c r="A78" s="30" t="s">
        <v>144</v>
      </c>
      <c r="B78" s="26">
        <v>86935</v>
      </c>
      <c r="C78" s="31" t="s">
        <v>145</v>
      </c>
      <c r="D78" s="26" t="s">
        <v>125</v>
      </c>
      <c r="E78" s="33"/>
      <c r="F78" s="29">
        <v>262.2</v>
      </c>
      <c r="G78" s="17">
        <f t="shared" si="1"/>
        <v>331.53</v>
      </c>
      <c r="H78" s="32">
        <f t="shared" si="5"/>
        <v>0</v>
      </c>
      <c r="J78" s="10">
        <v>3</v>
      </c>
    </row>
    <row r="79" spans="1:10" ht="90" x14ac:dyDescent="0.2">
      <c r="A79" s="30" t="s">
        <v>146</v>
      </c>
      <c r="B79" s="26" t="s">
        <v>147</v>
      </c>
      <c r="C79" s="31" t="s">
        <v>148</v>
      </c>
      <c r="D79" s="26" t="s">
        <v>125</v>
      </c>
      <c r="E79" s="33"/>
      <c r="F79" s="29">
        <v>786.59</v>
      </c>
      <c r="G79" s="17">
        <f t="shared" si="1"/>
        <v>994.56</v>
      </c>
      <c r="H79" s="32">
        <f t="shared" si="5"/>
        <v>0</v>
      </c>
      <c r="J79" s="10">
        <v>1</v>
      </c>
    </row>
    <row r="80" spans="1:10" ht="30" x14ac:dyDescent="0.2">
      <c r="A80" s="30" t="s">
        <v>149</v>
      </c>
      <c r="B80" s="26" t="s">
        <v>150</v>
      </c>
      <c r="C80" s="31" t="s">
        <v>151</v>
      </c>
      <c r="D80" s="26" t="s">
        <v>125</v>
      </c>
      <c r="E80" s="33"/>
      <c r="F80" s="35">
        <v>79.8</v>
      </c>
      <c r="G80" s="33">
        <f t="shared" si="1"/>
        <v>100.9</v>
      </c>
      <c r="H80" s="32">
        <f t="shared" si="5"/>
        <v>0</v>
      </c>
      <c r="J80" s="10">
        <v>1</v>
      </c>
    </row>
    <row r="81" spans="1:10" ht="45" x14ac:dyDescent="0.2">
      <c r="A81" s="30" t="s">
        <v>152</v>
      </c>
      <c r="B81" s="26">
        <v>86901</v>
      </c>
      <c r="C81" s="31" t="s">
        <v>153</v>
      </c>
      <c r="D81" s="26" t="s">
        <v>125</v>
      </c>
      <c r="E81" s="33"/>
      <c r="F81" s="29">
        <v>132.84</v>
      </c>
      <c r="G81" s="17">
        <f t="shared" si="1"/>
        <v>167.96</v>
      </c>
      <c r="H81" s="32">
        <f t="shared" si="5"/>
        <v>0</v>
      </c>
      <c r="J81" s="10">
        <v>2</v>
      </c>
    </row>
    <row r="82" spans="1:10" ht="45" x14ac:dyDescent="0.2">
      <c r="A82" s="30" t="s">
        <v>154</v>
      </c>
      <c r="B82" s="26">
        <v>86911</v>
      </c>
      <c r="C82" s="31" t="s">
        <v>155</v>
      </c>
      <c r="D82" s="26" t="s">
        <v>125</v>
      </c>
      <c r="E82" s="33"/>
      <c r="F82" s="29">
        <v>73.09</v>
      </c>
      <c r="G82" s="17">
        <f t="shared" si="1"/>
        <v>92.41</v>
      </c>
      <c r="H82" s="32">
        <f t="shared" si="5"/>
        <v>0</v>
      </c>
      <c r="J82" s="10">
        <v>3</v>
      </c>
    </row>
    <row r="83" spans="1:10" ht="90" x14ac:dyDescent="0.2">
      <c r="A83" s="30" t="s">
        <v>156</v>
      </c>
      <c r="B83" s="26" t="s">
        <v>157</v>
      </c>
      <c r="C83" s="31" t="s">
        <v>221</v>
      </c>
      <c r="D83" s="26" t="s">
        <v>23</v>
      </c>
      <c r="E83" s="37"/>
      <c r="F83" s="35">
        <v>334.6</v>
      </c>
      <c r="G83" s="17">
        <f t="shared" si="1"/>
        <v>423.07</v>
      </c>
      <c r="H83" s="32">
        <f t="shared" si="5"/>
        <v>0</v>
      </c>
      <c r="J83" s="12">
        <v>4.2</v>
      </c>
    </row>
    <row r="84" spans="1:10" ht="60" x14ac:dyDescent="0.2">
      <c r="A84" s="30" t="s">
        <v>158</v>
      </c>
      <c r="B84" s="26">
        <v>86931</v>
      </c>
      <c r="C84" s="31" t="s">
        <v>159</v>
      </c>
      <c r="D84" s="26" t="s">
        <v>125</v>
      </c>
      <c r="E84" s="33"/>
      <c r="F84" s="35">
        <v>459.2</v>
      </c>
      <c r="G84" s="17">
        <f t="shared" si="1"/>
        <v>580.61</v>
      </c>
      <c r="H84" s="32">
        <f t="shared" si="5"/>
        <v>0</v>
      </c>
      <c r="J84" s="10">
        <v>8</v>
      </c>
    </row>
    <row r="85" spans="1:10" ht="45" x14ac:dyDescent="0.2">
      <c r="A85" s="30" t="s">
        <v>160</v>
      </c>
      <c r="B85" s="26">
        <v>95547</v>
      </c>
      <c r="C85" s="31" t="s">
        <v>161</v>
      </c>
      <c r="D85" s="26" t="s">
        <v>125</v>
      </c>
      <c r="E85" s="33"/>
      <c r="F85" s="29">
        <v>43.71</v>
      </c>
      <c r="G85" s="17">
        <f t="shared" si="1"/>
        <v>55.27</v>
      </c>
      <c r="H85" s="32">
        <f t="shared" si="5"/>
        <v>0</v>
      </c>
      <c r="J85" s="10">
        <v>6</v>
      </c>
    </row>
    <row r="86" spans="1:10" ht="30" x14ac:dyDescent="0.2">
      <c r="A86" s="30" t="s">
        <v>162</v>
      </c>
      <c r="B86" s="26" t="s">
        <v>163</v>
      </c>
      <c r="C86" s="31" t="s">
        <v>164</v>
      </c>
      <c r="D86" s="26" t="s">
        <v>165</v>
      </c>
      <c r="E86" s="33"/>
      <c r="F86" s="29">
        <v>58.68</v>
      </c>
      <c r="G86" s="17">
        <f t="shared" si="1"/>
        <v>74.19</v>
      </c>
      <c r="H86" s="32">
        <f t="shared" si="5"/>
        <v>0</v>
      </c>
      <c r="J86" s="10">
        <v>6</v>
      </c>
    </row>
    <row r="87" spans="1:10" ht="30" x14ac:dyDescent="0.2">
      <c r="A87" s="30" t="s">
        <v>166</v>
      </c>
      <c r="B87" s="26">
        <v>95544</v>
      </c>
      <c r="C87" s="31" t="s">
        <v>167</v>
      </c>
      <c r="D87" s="26" t="s">
        <v>125</v>
      </c>
      <c r="E87" s="33"/>
      <c r="F87" s="29">
        <v>33.21</v>
      </c>
      <c r="G87" s="17">
        <f>ROUND(F87*(1+$H$14),2)</f>
        <v>41.99</v>
      </c>
      <c r="H87" s="32">
        <f t="shared" si="5"/>
        <v>0</v>
      </c>
      <c r="J87" s="10">
        <v>6</v>
      </c>
    </row>
    <row r="88" spans="1:10" ht="30" x14ac:dyDescent="0.2">
      <c r="A88" s="30" t="s">
        <v>168</v>
      </c>
      <c r="B88" s="26">
        <v>95545</v>
      </c>
      <c r="C88" s="31" t="s">
        <v>169</v>
      </c>
      <c r="D88" s="26" t="s">
        <v>125</v>
      </c>
      <c r="E88" s="33"/>
      <c r="F88" s="29">
        <v>32.619999999999997</v>
      </c>
      <c r="G88" s="17">
        <f>ROUND(F88*(1+$H$14),2)</f>
        <v>41.24</v>
      </c>
      <c r="H88" s="32">
        <f t="shared" si="5"/>
        <v>0</v>
      </c>
      <c r="J88" s="10">
        <v>4</v>
      </c>
    </row>
    <row r="89" spans="1:10" ht="45" x14ac:dyDescent="0.2">
      <c r="A89" s="30" t="s">
        <v>170</v>
      </c>
      <c r="B89" s="26">
        <v>100868</v>
      </c>
      <c r="C89" s="31" t="s">
        <v>171</v>
      </c>
      <c r="D89" s="26" t="s">
        <v>125</v>
      </c>
      <c r="E89" s="33"/>
      <c r="F89" s="29">
        <v>289.66000000000003</v>
      </c>
      <c r="G89" s="17">
        <f>ROUND(F89*(1+$H$14),2)</f>
        <v>366.25</v>
      </c>
      <c r="H89" s="32">
        <f t="shared" si="5"/>
        <v>0</v>
      </c>
      <c r="J89" s="10">
        <v>2</v>
      </c>
    </row>
    <row r="90" spans="1:10" ht="60" x14ac:dyDescent="0.2">
      <c r="A90" s="30" t="s">
        <v>172</v>
      </c>
      <c r="B90" s="26">
        <v>100867</v>
      </c>
      <c r="C90" s="31" t="s">
        <v>173</v>
      </c>
      <c r="D90" s="26" t="s">
        <v>125</v>
      </c>
      <c r="E90" s="33"/>
      <c r="F90" s="29">
        <v>279.51</v>
      </c>
      <c r="G90" s="17">
        <f>ROUND(F90*(1+$H$14),2)</f>
        <v>353.41</v>
      </c>
      <c r="H90" s="32">
        <f t="shared" si="5"/>
        <v>0</v>
      </c>
      <c r="J90" s="10">
        <v>2</v>
      </c>
    </row>
    <row r="91" spans="1:10" ht="30" x14ac:dyDescent="0.2">
      <c r="A91" s="30" t="s">
        <v>174</v>
      </c>
      <c r="B91" s="26">
        <v>100875</v>
      </c>
      <c r="C91" s="31" t="s">
        <v>175</v>
      </c>
      <c r="D91" s="26" t="s">
        <v>125</v>
      </c>
      <c r="E91" s="33"/>
      <c r="F91" s="29">
        <v>875.54</v>
      </c>
      <c r="G91" s="17">
        <f>ROUND(F91*(1+$H$14),2)</f>
        <v>1107.03</v>
      </c>
      <c r="H91" s="32">
        <f>ROUND(G91*E91,2)</f>
        <v>0</v>
      </c>
      <c r="J91" s="10">
        <v>1</v>
      </c>
    </row>
    <row r="92" spans="1:10" ht="15" x14ac:dyDescent="0.2">
      <c r="A92" s="28">
        <v>11</v>
      </c>
      <c r="B92" s="19"/>
      <c r="C92" s="21" t="s">
        <v>176</v>
      </c>
      <c r="D92" s="26" t="s">
        <v>18</v>
      </c>
      <c r="E92" s="17" t="s">
        <v>19</v>
      </c>
      <c r="F92" s="29"/>
      <c r="G92" s="17"/>
      <c r="H92" s="25">
        <f>SUM(H93:H102)</f>
        <v>0</v>
      </c>
      <c r="J92" s="9" t="s">
        <v>19</v>
      </c>
    </row>
    <row r="93" spans="1:10" ht="45" x14ac:dyDescent="0.2">
      <c r="A93" s="30" t="s">
        <v>177</v>
      </c>
      <c r="B93" s="26">
        <v>103782</v>
      </c>
      <c r="C93" s="31" t="s">
        <v>178</v>
      </c>
      <c r="D93" s="26" t="s">
        <v>179</v>
      </c>
      <c r="E93" s="33"/>
      <c r="F93" s="29">
        <v>25.24</v>
      </c>
      <c r="G93" s="17">
        <f t="shared" ref="G93:G102" si="6">ROUND(F93*(1+$H$14),2)</f>
        <v>31.91</v>
      </c>
      <c r="H93" s="17">
        <f>ROUND(G93*E93,2)</f>
        <v>0</v>
      </c>
      <c r="J93" s="10">
        <v>25</v>
      </c>
    </row>
    <row r="94" spans="1:10" ht="30" x14ac:dyDescent="0.2">
      <c r="A94" s="30" t="s">
        <v>180</v>
      </c>
      <c r="B94" s="26">
        <v>97610</v>
      </c>
      <c r="C94" s="31" t="s">
        <v>181</v>
      </c>
      <c r="D94" s="26" t="s">
        <v>179</v>
      </c>
      <c r="E94" s="33"/>
      <c r="F94" s="29">
        <v>11.82</v>
      </c>
      <c r="G94" s="17">
        <f t="shared" si="6"/>
        <v>14.95</v>
      </c>
      <c r="H94" s="17">
        <f t="shared" ref="H94:H101" si="7">ROUND(G94*E94,2)</f>
        <v>0</v>
      </c>
      <c r="J94" s="10">
        <v>25</v>
      </c>
    </row>
    <row r="95" spans="1:10" ht="45" x14ac:dyDescent="0.2">
      <c r="A95" s="30" t="s">
        <v>182</v>
      </c>
      <c r="B95" s="26">
        <v>91926</v>
      </c>
      <c r="C95" s="31" t="s">
        <v>183</v>
      </c>
      <c r="D95" s="26" t="s">
        <v>30</v>
      </c>
      <c r="E95" s="33"/>
      <c r="F95" s="35">
        <v>3.9</v>
      </c>
      <c r="G95" s="17">
        <f t="shared" si="6"/>
        <v>4.93</v>
      </c>
      <c r="H95" s="33">
        <f t="shared" si="7"/>
        <v>0</v>
      </c>
      <c r="J95" s="10">
        <v>300</v>
      </c>
    </row>
    <row r="96" spans="1:10" ht="45" x14ac:dyDescent="0.2">
      <c r="A96" s="30" t="s">
        <v>184</v>
      </c>
      <c r="B96" s="26">
        <v>91930</v>
      </c>
      <c r="C96" s="31" t="s">
        <v>185</v>
      </c>
      <c r="D96" s="26" t="s">
        <v>30</v>
      </c>
      <c r="E96" s="33"/>
      <c r="F96" s="29">
        <v>8.42</v>
      </c>
      <c r="G96" s="17">
        <f t="shared" si="6"/>
        <v>10.65</v>
      </c>
      <c r="H96" s="33">
        <f t="shared" si="7"/>
        <v>0</v>
      </c>
      <c r="J96" s="10">
        <v>300</v>
      </c>
    </row>
    <row r="97" spans="1:10" ht="120" x14ac:dyDescent="0.2">
      <c r="A97" s="30" t="s">
        <v>186</v>
      </c>
      <c r="B97" s="26" t="s">
        <v>187</v>
      </c>
      <c r="C97" s="31" t="s">
        <v>188</v>
      </c>
      <c r="D97" s="26" t="s">
        <v>125</v>
      </c>
      <c r="E97" s="33"/>
      <c r="F97" s="29">
        <v>89.72</v>
      </c>
      <c r="G97" s="17">
        <f t="shared" si="6"/>
        <v>113.44</v>
      </c>
      <c r="H97" s="33">
        <f t="shared" si="7"/>
        <v>0</v>
      </c>
      <c r="J97" s="10">
        <v>25</v>
      </c>
    </row>
    <row r="98" spans="1:10" ht="150" x14ac:dyDescent="0.2">
      <c r="A98" s="30" t="s">
        <v>189</v>
      </c>
      <c r="B98" s="26" t="s">
        <v>190</v>
      </c>
      <c r="C98" s="31" t="s">
        <v>191</v>
      </c>
      <c r="D98" s="26" t="s">
        <v>125</v>
      </c>
      <c r="E98" s="33"/>
      <c r="F98" s="29">
        <v>231.95</v>
      </c>
      <c r="G98" s="17">
        <f t="shared" si="6"/>
        <v>293.27999999999997</v>
      </c>
      <c r="H98" s="33">
        <f t="shared" si="7"/>
        <v>0</v>
      </c>
      <c r="J98" s="10">
        <v>30</v>
      </c>
    </row>
    <row r="99" spans="1:10" ht="150" x14ac:dyDescent="0.2">
      <c r="A99" s="30" t="s">
        <v>192</v>
      </c>
      <c r="B99" s="26" t="s">
        <v>193</v>
      </c>
      <c r="C99" s="31" t="s">
        <v>194</v>
      </c>
      <c r="D99" s="26" t="s">
        <v>125</v>
      </c>
      <c r="E99" s="33"/>
      <c r="F99" s="29">
        <v>200.02</v>
      </c>
      <c r="G99" s="17">
        <f t="shared" si="6"/>
        <v>252.91</v>
      </c>
      <c r="H99" s="17">
        <f t="shared" si="7"/>
        <v>0</v>
      </c>
      <c r="J99" s="10">
        <v>25</v>
      </c>
    </row>
    <row r="100" spans="1:10" ht="45" x14ac:dyDescent="0.2">
      <c r="A100" s="30" t="s">
        <v>195</v>
      </c>
      <c r="B100" s="26" t="s">
        <v>196</v>
      </c>
      <c r="C100" s="31" t="s">
        <v>222</v>
      </c>
      <c r="D100" s="26" t="s">
        <v>125</v>
      </c>
      <c r="E100" s="33"/>
      <c r="F100" s="29">
        <v>162.83000000000001</v>
      </c>
      <c r="G100" s="17">
        <f t="shared" si="6"/>
        <v>205.88</v>
      </c>
      <c r="H100" s="17">
        <f t="shared" si="7"/>
        <v>0</v>
      </c>
      <c r="J100" s="10">
        <v>1</v>
      </c>
    </row>
    <row r="101" spans="1:10" ht="45" x14ac:dyDescent="0.2">
      <c r="A101" s="30" t="s">
        <v>197</v>
      </c>
      <c r="B101" s="26">
        <v>101890</v>
      </c>
      <c r="C101" s="31" t="s">
        <v>198</v>
      </c>
      <c r="D101" s="26" t="s">
        <v>125</v>
      </c>
      <c r="E101" s="33"/>
      <c r="F101" s="29">
        <v>15.61</v>
      </c>
      <c r="G101" s="17">
        <f t="shared" si="6"/>
        <v>19.739999999999998</v>
      </c>
      <c r="H101" s="17">
        <f t="shared" si="7"/>
        <v>0</v>
      </c>
      <c r="J101" s="10">
        <v>6</v>
      </c>
    </row>
    <row r="102" spans="1:10" ht="45" x14ac:dyDescent="0.2">
      <c r="A102" s="30" t="s">
        <v>199</v>
      </c>
      <c r="B102" s="26">
        <v>91854</v>
      </c>
      <c r="C102" s="31" t="s">
        <v>200</v>
      </c>
      <c r="D102" s="26" t="s">
        <v>30</v>
      </c>
      <c r="E102" s="33"/>
      <c r="F102" s="29">
        <v>8.69</v>
      </c>
      <c r="G102" s="17">
        <f t="shared" si="6"/>
        <v>10.99</v>
      </c>
      <c r="H102" s="33">
        <f>ROUND(G102*E102,2)</f>
        <v>0</v>
      </c>
      <c r="J102" s="10">
        <v>100</v>
      </c>
    </row>
    <row r="103" spans="1:10" ht="15" x14ac:dyDescent="0.2">
      <c r="A103" s="28">
        <v>12</v>
      </c>
      <c r="B103" s="19"/>
      <c r="C103" s="21" t="s">
        <v>201</v>
      </c>
      <c r="D103" s="26" t="s">
        <v>18</v>
      </c>
      <c r="E103" s="17" t="s">
        <v>19</v>
      </c>
      <c r="F103" s="29"/>
      <c r="G103" s="17"/>
      <c r="H103" s="25">
        <f>SUM(H104:H105)</f>
        <v>0</v>
      </c>
      <c r="J103" s="9" t="s">
        <v>19</v>
      </c>
    </row>
    <row r="104" spans="1:10" ht="60" x14ac:dyDescent="0.2">
      <c r="A104" s="36" t="s">
        <v>202</v>
      </c>
      <c r="B104" s="26">
        <v>94993</v>
      </c>
      <c r="C104" s="31" t="s">
        <v>203</v>
      </c>
      <c r="D104" s="26" t="s">
        <v>23</v>
      </c>
      <c r="E104" s="17"/>
      <c r="F104" s="29">
        <v>62.85</v>
      </c>
      <c r="G104" s="17">
        <f>ROUND(F104*(1+$H$14),2)</f>
        <v>79.47</v>
      </c>
      <c r="H104" s="32">
        <f>ROUND(G104*E104,2)</f>
        <v>0</v>
      </c>
      <c r="J104" s="9">
        <v>67.12</v>
      </c>
    </row>
    <row r="105" spans="1:10" ht="30" x14ac:dyDescent="0.2">
      <c r="A105" s="36" t="s">
        <v>204</v>
      </c>
      <c r="B105" s="26">
        <v>97097</v>
      </c>
      <c r="C105" s="31" t="s">
        <v>205</v>
      </c>
      <c r="D105" s="26" t="s">
        <v>23</v>
      </c>
      <c r="E105" s="17"/>
      <c r="F105" s="29">
        <v>28.28</v>
      </c>
      <c r="G105" s="17">
        <f>ROUND(F105*(1+$H$14),2)</f>
        <v>35.76</v>
      </c>
      <c r="H105" s="32">
        <f>ROUND(G105*E105,2)</f>
        <v>0</v>
      </c>
      <c r="J105" s="9">
        <v>67.12</v>
      </c>
    </row>
    <row r="106" spans="1:10" ht="15" x14ac:dyDescent="0.2">
      <c r="A106" s="28">
        <v>13</v>
      </c>
      <c r="B106" s="19"/>
      <c r="C106" s="21" t="s">
        <v>206</v>
      </c>
      <c r="D106" s="26" t="s">
        <v>18</v>
      </c>
      <c r="E106" s="17" t="s">
        <v>19</v>
      </c>
      <c r="F106" s="29"/>
      <c r="G106" s="17"/>
      <c r="H106" s="25">
        <f>SUM(H107)</f>
        <v>0</v>
      </c>
      <c r="J106" s="9" t="s">
        <v>19</v>
      </c>
    </row>
    <row r="107" spans="1:10" ht="15" x14ac:dyDescent="0.2">
      <c r="A107" s="36" t="s">
        <v>207</v>
      </c>
      <c r="B107" s="26" t="s">
        <v>208</v>
      </c>
      <c r="C107" s="31" t="s">
        <v>209</v>
      </c>
      <c r="D107" s="26" t="s">
        <v>23</v>
      </c>
      <c r="E107" s="33"/>
      <c r="F107" s="29">
        <v>6.37</v>
      </c>
      <c r="G107" s="17">
        <f>ROUND(F107*(1+$H$14),2)</f>
        <v>8.0500000000000007</v>
      </c>
      <c r="H107" s="32">
        <f>ROUND(G107*E107,2)</f>
        <v>0</v>
      </c>
      <c r="J107" s="13">
        <v>264</v>
      </c>
    </row>
    <row r="110" spans="1:10" ht="13.5" x14ac:dyDescent="0.25">
      <c r="A110" s="3" t="s">
        <v>229</v>
      </c>
    </row>
    <row r="114" spans="2:7" ht="58.5" customHeight="1" x14ac:dyDescent="0.25">
      <c r="B114" s="4"/>
      <c r="C114" s="5" t="s">
        <v>212</v>
      </c>
      <c r="D114" s="4"/>
      <c r="E114" s="46" t="s">
        <v>225</v>
      </c>
      <c r="F114" s="46"/>
      <c r="G114" s="46"/>
    </row>
  </sheetData>
  <mergeCells count="13">
    <mergeCell ref="E114:G114"/>
    <mergeCell ref="A7:H7"/>
    <mergeCell ref="A10:H10"/>
    <mergeCell ref="A12:H12"/>
    <mergeCell ref="A13:H13"/>
    <mergeCell ref="A14:F14"/>
    <mergeCell ref="A5:H5"/>
    <mergeCell ref="A4:H4"/>
    <mergeCell ref="A1:H1"/>
    <mergeCell ref="A11:H11"/>
    <mergeCell ref="A2:H2"/>
    <mergeCell ref="A8:H8"/>
    <mergeCell ref="A9:H9"/>
  </mergeCells>
  <phoneticPr fontId="1" type="noConversion"/>
  <pageMargins left="0.78740157480314965" right="0.19685039370078741" top="0.39370078740157483" bottom="0.39370078740157483" header="0" footer="0"/>
  <pageSetup paperSize="9" scale="64" fitToHeight="0" orientation="portrait" horizontalDpi="4294967295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med 01</vt:lpstr>
      <vt:lpstr>'med 01'!Area_de_impressao</vt:lpstr>
    </vt:vector>
  </TitlesOfParts>
  <Company>Setop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Setop</dc:creator>
  <cp:lastModifiedBy>user</cp:lastModifiedBy>
  <cp:lastPrinted>2026-07-09T13:25:49Z</cp:lastPrinted>
  <dcterms:created xsi:type="dcterms:W3CDTF">2006-09-22T13:55:22Z</dcterms:created>
  <dcterms:modified xsi:type="dcterms:W3CDTF">2026-08-31T12:49:15Z</dcterms:modified>
</cp:coreProperties>
</file>