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963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8" i="1" l="1"/>
  <c r="I18" i="1" s="1"/>
  <c r="H15" i="1" l="1"/>
  <c r="I15" i="1" s="1"/>
  <c r="H20" i="1" l="1"/>
  <c r="I20" i="1" s="1"/>
  <c r="H14" i="1"/>
  <c r="I14" i="1" s="1"/>
  <c r="H17" i="1" l="1"/>
  <c r="I17" i="1" s="1"/>
  <c r="H10" i="1" l="1"/>
  <c r="I10" i="1" s="1"/>
  <c r="I9" i="1" s="1"/>
  <c r="H19" i="1" l="1"/>
  <c r="I19" i="1" s="1"/>
  <c r="H16" i="1"/>
  <c r="I16" i="1" s="1"/>
  <c r="H13" i="1"/>
  <c r="I13" i="1" s="1"/>
  <c r="H12" i="1"/>
  <c r="I12" i="1" s="1"/>
  <c r="I11" i="1" l="1"/>
  <c r="I21" i="1" s="1"/>
</calcChain>
</file>

<file path=xl/sharedStrings.xml><?xml version="1.0" encoding="utf-8"?>
<sst xmlns="http://schemas.openxmlformats.org/spreadsheetml/2006/main" count="74" uniqueCount="60">
  <si>
    <t>TOTAL</t>
  </si>
  <si>
    <t/>
  </si>
  <si>
    <t>1.1</t>
  </si>
  <si>
    <t>SERVIÇOS PRELIMINARES</t>
  </si>
  <si>
    <t>M2</t>
  </si>
  <si>
    <t>SINAPI-I</t>
  </si>
  <si>
    <t>ITEM</t>
  </si>
  <si>
    <t>FONTE</t>
  </si>
  <si>
    <t>DESCRIÇÃO</t>
  </si>
  <si>
    <t>UNID</t>
  </si>
  <si>
    <t>QUANT</t>
  </si>
  <si>
    <t>CUSTO UNITÁRIO (R$)</t>
  </si>
  <si>
    <t>UNITÁRIO COM BDI (R$)</t>
  </si>
  <si>
    <t>VALOR TOTAL COM BDI (R$)</t>
  </si>
  <si>
    <t>CODIGO</t>
  </si>
  <si>
    <t xml:space="preserve">BDI: </t>
  </si>
  <si>
    <t>CREA: 56.250/D</t>
  </si>
  <si>
    <t>PLANILHA ORÇAMENTÁRIA</t>
  </si>
  <si>
    <t>PLACA DE OBRA (PARA CONSTRUCAO CIVIL) EM CHAPA GALVANIZADA *N. 22*, ADESIVADA</t>
  </si>
  <si>
    <t>4813</t>
  </si>
  <si>
    <t>SERVIÇOS COMPLEMENTARES</t>
  </si>
  <si>
    <t>2.1</t>
  </si>
  <si>
    <t>MUNICÍPIO: CONCEIÇÃO DOS OUROS/MG</t>
  </si>
  <si>
    <r>
      <rPr>
        <b/>
        <sz val="12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</si>
  <si>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ENG. CIVIL: JOSÉ AIRTON JUNHO DOS REIS</t>
  </si>
  <si>
    <t>LUÍS FERNANDO ROSA DE CASTRO</t>
  </si>
  <si>
    <t>PREFEITO MUNICIPAL</t>
  </si>
  <si>
    <t>END.: BAIRRO CENTRO</t>
  </si>
  <si>
    <t>COT.</t>
  </si>
  <si>
    <t>2.2</t>
  </si>
  <si>
    <t>2.3</t>
  </si>
  <si>
    <t>2.6</t>
  </si>
  <si>
    <t>2.7</t>
  </si>
  <si>
    <t>2.8</t>
  </si>
  <si>
    <t>2.9</t>
  </si>
  <si>
    <t>PRAZO DE EXECUÇÃO: 60 DIAS</t>
  </si>
  <si>
    <t>2.5</t>
  </si>
  <si>
    <t>ED-50221</t>
  </si>
  <si>
    <t>SETOP</t>
  </si>
  <si>
    <t>PONTO DE EMBUTIR PARA ÁGUA FRIA EM TUBO DE PVC RÍGIDO SOLDÁVEL, DN 20MM (1/2"), EMBUTIDO NA ALVENARIA COM DISTÂNCIA DE ATÉ CINCO (5) METROS DA TOMADA DE ÁGUA, INCLUSIVE CONEXÕES E FIXAÇÃO DO TUBO COM ENCHIMENTO DO RASGO NA ALVENARIA/ CONCRETO COM ARGAMASSA</t>
  </si>
  <si>
    <t>LUMINÁRIA DE LED PARA ILUMINAÇÃO PÚBLICA, DE 33 W ATÉ 50 W - FORNECIMENTO E INSTALAÇÃO. AF_08/2020</t>
  </si>
  <si>
    <t>101654</t>
  </si>
  <si>
    <t>SINAPI</t>
  </si>
  <si>
    <t>LUMINÁRIA TIPO DROPS COM BASE SUPORTE GALVANIZADA E GLOBO LEITOSO, PARA UMA (1) LÂMPADA BASE E-27, FORNECIMENTO E INSTALAÇÃO, EXCLUSIVE BASE E LÂMPADA</t>
  </si>
  <si>
    <t>ED-49400</t>
  </si>
  <si>
    <t>LÂMPADA LED, BASE E27, POTÊNCIA 20W, BULBO A70,
TEMPERATURA DA COR 6500K, TENSÃO 110-127V,
FORNECIMENTO E INSTALAÇÃO, EXCLUSIVE LUMINÁRIA</t>
  </si>
  <si>
    <t>ED-13344</t>
  </si>
  <si>
    <t>COPASA</t>
  </si>
  <si>
    <t>POSTE TELECONICO RETO 5M C/BASE F ACO GA</t>
  </si>
  <si>
    <t>35001579</t>
  </si>
  <si>
    <t>35001597</t>
  </si>
  <si>
    <t>DATA BASE: SINAPI 11/2022 S/DES.; SETOP 10/2022 S/DES. e COPASA 11/2022</t>
  </si>
  <si>
    <t>CAIXA DE PASSAGEM EM ALUMINIO 150X150X100MM PARA INSTALACAO EM PISO, C/TAMPA REVERSIVEL LISA/ANTIADERENTE E PARAFUSOS EMACO ZINCADO OU ACO INOX-FORNECIMENTO E ASSENTAMENTO</t>
  </si>
  <si>
    <t>65004148</t>
  </si>
  <si>
    <t>2.4</t>
  </si>
  <si>
    <t>POSTE TELECONICO RETO DE 5M C/ BASE FLANGEADA, CONFORME NBR 14744, EM ACO GALVANIZADO POR IMERSAO A QUENTE NBR 6323, FORNECIDO C/ CHUMBADORES</t>
  </si>
  <si>
    <t>LIXEIRA EM AÇO CARBONO E MADEIRA - ESTRUTURA EM AÇO CARBONO GALVANIZADO REVESTIDO DE MADEIRA DE ALTA RESISTENCIA E TRATADA PARAFUSOS GALVANIZADOS 38CMX45CMX1,20CM (COM 30CM DE SOBRA PARA CHUMBAR) CAPACIDADE DE 40LITROS</t>
  </si>
  <si>
    <t>BANCO EM AÇO CARBONO E MADEIRA - RÉGUAS EM MADEIRA DE ALTA RESISTÊNCIA E TRATAMENTO COM BLINDAGEM ESTRUTURADO EM AÇO CARBONO, COM PINTURA ELETROSTATICA 2,00Mx50CMx80CM</t>
  </si>
  <si>
    <t>DATA: 06/03/2023</t>
  </si>
  <si>
    <t>OBRA: AQUISIÇÃO DE LIXEIRAS, BANCOS EM AÇO CARBONO E MADEIRA, POSTES E LUMINÁRIAS DE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</si>
</sst>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  <numFmt numFmtId="167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2" fontId="0" fillId="0" borderId="0" xfId="0" applyNumberFormat="1"/>
    <xf numFmtId="4" fontId="0" fillId="0" borderId="0" xfId="0" applyNumberFormat="1"/>
    <xf numFmtId="0" fontId="0" fillId="0" borderId="0" xfId="0" applyFont="1"/>
    <xf numFmtId="0" fontId="0" fillId="0" borderId="1" xfId="0" applyFont="1" applyBorder="1" applyAlignment="1">
      <alignment horizontal="right" vertical="center"/>
    </xf>
    <xf numFmtId="10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6" fontId="6" fillId="0" borderId="6" xfId="0" applyNumberFormat="1" applyFont="1" applyFill="1" applyBorder="1" applyAlignment="1" applyProtection="1">
      <alignment horizontal="left" vertical="center" wrapText="1"/>
    </xf>
    <xf numFmtId="41" fontId="2" fillId="0" borderId="6" xfId="0" applyNumberFormat="1" applyFont="1" applyFill="1" applyBorder="1" applyAlignment="1" applyProtection="1">
      <alignment horizontal="center" vertical="center"/>
    </xf>
    <xf numFmtId="43" fontId="2" fillId="0" borderId="6" xfId="8" applyFont="1" applyFill="1" applyBorder="1" applyAlignment="1" applyProtection="1">
      <alignment horizontal="right" vertical="center"/>
    </xf>
    <xf numFmtId="43" fontId="2" fillId="0" borderId="4" xfId="8" applyFont="1" applyFill="1" applyBorder="1" applyAlignment="1" applyProtection="1">
      <alignment horizontal="right" vertical="center"/>
    </xf>
    <xf numFmtId="0" fontId="6" fillId="0" borderId="6" xfId="0" applyFont="1" applyFill="1" applyBorder="1" applyAlignment="1" applyProtection="1">
      <alignment horizontal="left" vertical="center"/>
    </xf>
    <xf numFmtId="43" fontId="6" fillId="0" borderId="6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6" xfId="0" applyNumberFormat="1" applyFont="1" applyFill="1" applyBorder="1" applyAlignment="1" applyProtection="1">
      <alignment horizontal="left" vertical="center" wrapText="1"/>
    </xf>
    <xf numFmtId="43" fontId="2" fillId="0" borderId="6" xfId="8" applyFont="1" applyBorder="1" applyAlignment="1">
      <alignment horizontal="right" vertical="center"/>
    </xf>
    <xf numFmtId="2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/>
    </xf>
    <xf numFmtId="0" fontId="0" fillId="0" borderId="0" xfId="0" applyFont="1" applyAlignment="1"/>
    <xf numFmtId="0" fontId="8" fillId="0" borderId="0" xfId="0" applyFont="1" applyFill="1" applyBorder="1"/>
    <xf numFmtId="49" fontId="2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2" fontId="2" fillId="2" borderId="6" xfId="0" applyNumberFormat="1" applyFont="1" applyFill="1" applyBorder="1" applyAlignment="1" applyProtection="1">
      <alignment horizontal="left" vertical="center" wrapText="1"/>
    </xf>
    <xf numFmtId="4" fontId="0" fillId="0" borderId="0" xfId="0" applyNumberFormat="1" applyAlignment="1">
      <alignment horizontal="left" vertical="center"/>
    </xf>
    <xf numFmtId="41" fontId="2" fillId="2" borderId="6" xfId="0" applyNumberFormat="1" applyFont="1" applyFill="1" applyBorder="1" applyAlignment="1" applyProtection="1">
      <alignment horizontal="center" vertical="center"/>
    </xf>
    <xf numFmtId="43" fontId="2" fillId="2" borderId="6" xfId="8" applyFont="1" applyFill="1" applyBorder="1" applyAlignment="1" applyProtection="1">
      <alignment horizontal="right" vertical="center"/>
    </xf>
    <xf numFmtId="43" fontId="2" fillId="2" borderId="6" xfId="8" applyFont="1" applyFill="1" applyBorder="1" applyAlignment="1" applyProtection="1">
      <alignment horizontal="right" vertical="center" wrapText="1"/>
      <protection locked="0"/>
    </xf>
    <xf numFmtId="43" fontId="2" fillId="2" borderId="4" xfId="8" applyFont="1" applyFill="1" applyBorder="1" applyAlignment="1" applyProtection="1">
      <alignment horizontal="right" vertical="center"/>
    </xf>
    <xf numFmtId="43" fontId="2" fillId="2" borderId="6" xfId="8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1" fontId="6" fillId="2" borderId="2" xfId="0" applyNumberFormat="1" applyFont="1" applyFill="1" applyBorder="1" applyAlignment="1">
      <alignment horizontal="left" vertical="center"/>
    </xf>
    <xf numFmtId="164" fontId="7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167" fontId="6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43" fontId="10" fillId="2" borderId="6" xfId="8" applyFont="1" applyFill="1" applyBorder="1" applyAlignment="1" applyProtection="1">
      <alignment horizontal="right" vertical="center"/>
    </xf>
    <xf numFmtId="3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90" zoomScaleNormal="90" workbookViewId="0">
      <selection activeCell="B9" sqref="B9"/>
    </sheetView>
  </sheetViews>
  <sheetFormatPr defaultRowHeight="15" x14ac:dyDescent="0.25"/>
  <cols>
    <col min="1" max="1" width="6.5703125" customWidth="1"/>
    <col min="2" max="2" width="13.140625" customWidth="1"/>
    <col min="3" max="3" width="13.42578125" customWidth="1"/>
    <col min="4" max="4" width="50.85546875" customWidth="1"/>
    <col min="5" max="5" width="8.28515625" customWidth="1"/>
    <col min="6" max="6" width="11.42578125" customWidth="1"/>
    <col min="7" max="7" width="10.7109375" customWidth="1"/>
    <col min="8" max="8" width="12.28515625" customWidth="1"/>
    <col min="9" max="9" width="14.5703125" customWidth="1"/>
    <col min="11" max="11" width="12.5703125" customWidth="1"/>
    <col min="12" max="12" width="9.5703125" bestFit="1" customWidth="1"/>
  </cols>
  <sheetData>
    <row r="1" spans="1:15" s="4" customFormat="1" ht="42.75" customHeight="1" x14ac:dyDescent="0.25">
      <c r="A1" s="54" t="s">
        <v>23</v>
      </c>
      <c r="B1" s="55"/>
      <c r="C1" s="55"/>
      <c r="D1" s="55"/>
      <c r="E1" s="55"/>
      <c r="F1" s="55"/>
      <c r="G1" s="55"/>
      <c r="H1" s="55"/>
      <c r="I1" s="55"/>
    </row>
    <row r="2" spans="1:15" s="4" customFormat="1" x14ac:dyDescent="0.25">
      <c r="A2" s="59" t="s">
        <v>17</v>
      </c>
      <c r="B2" s="59"/>
      <c r="C2" s="59"/>
      <c r="D2" s="59"/>
      <c r="E2" s="59"/>
      <c r="F2" s="59"/>
      <c r="G2" s="59"/>
      <c r="H2" s="59"/>
      <c r="I2" s="59"/>
    </row>
    <row r="3" spans="1:15" s="4" customFormat="1" x14ac:dyDescent="0.25">
      <c r="A3" s="61" t="s">
        <v>22</v>
      </c>
      <c r="B3" s="62"/>
      <c r="C3" s="62"/>
      <c r="D3" s="62"/>
      <c r="E3" s="62"/>
      <c r="F3" s="62"/>
      <c r="G3" s="62"/>
      <c r="H3" s="62"/>
      <c r="I3" s="63"/>
    </row>
    <row r="4" spans="1:15" s="4" customFormat="1" x14ac:dyDescent="0.25">
      <c r="A4" s="60" t="s">
        <v>59</v>
      </c>
      <c r="B4" s="60"/>
      <c r="C4" s="60"/>
      <c r="D4" s="60"/>
      <c r="E4" s="60"/>
      <c r="F4" s="60"/>
      <c r="G4" s="60"/>
      <c r="H4" s="60"/>
      <c r="I4" s="60"/>
    </row>
    <row r="5" spans="1:15" s="4" customFormat="1" x14ac:dyDescent="0.25">
      <c r="A5" s="60" t="s">
        <v>27</v>
      </c>
      <c r="B5" s="60"/>
      <c r="C5" s="60"/>
      <c r="D5" s="60"/>
      <c r="E5" s="60"/>
      <c r="F5" s="60"/>
      <c r="G5" s="60"/>
      <c r="H5" s="60"/>
      <c r="I5" s="60"/>
    </row>
    <row r="6" spans="1:15" s="4" customFormat="1" x14ac:dyDescent="0.25">
      <c r="A6" s="56" t="s">
        <v>35</v>
      </c>
      <c r="B6" s="56"/>
      <c r="C6" s="56"/>
      <c r="D6" s="56"/>
      <c r="E6" s="56"/>
      <c r="F6" s="56"/>
      <c r="G6" s="56"/>
      <c r="H6" s="56"/>
      <c r="I6" s="57"/>
    </row>
    <row r="7" spans="1:15" s="4" customFormat="1" x14ac:dyDescent="0.25">
      <c r="A7" s="56" t="s">
        <v>51</v>
      </c>
      <c r="B7" s="56"/>
      <c r="C7" s="56"/>
      <c r="D7" s="56"/>
      <c r="E7" s="56"/>
      <c r="F7" s="56"/>
      <c r="G7" s="57"/>
      <c r="H7" s="10" t="s">
        <v>15</v>
      </c>
      <c r="I7" s="11">
        <v>0.21</v>
      </c>
    </row>
    <row r="8" spans="1:15" s="1" customFormat="1" ht="45" x14ac:dyDescent="0.25">
      <c r="A8" s="12" t="s">
        <v>6</v>
      </c>
      <c r="B8" s="12" t="s">
        <v>7</v>
      </c>
      <c r="C8" s="12" t="s">
        <v>14</v>
      </c>
      <c r="D8" s="12" t="s">
        <v>8</v>
      </c>
      <c r="E8" s="12" t="s">
        <v>9</v>
      </c>
      <c r="F8" s="12" t="s">
        <v>10</v>
      </c>
      <c r="G8" s="13" t="s">
        <v>11</v>
      </c>
      <c r="H8" s="13" t="s">
        <v>12</v>
      </c>
      <c r="I8" s="13" t="s">
        <v>13</v>
      </c>
      <c r="K8" s="5"/>
      <c r="L8" s="5"/>
    </row>
    <row r="9" spans="1:15" x14ac:dyDescent="0.25">
      <c r="A9" s="18">
        <v>1</v>
      </c>
      <c r="B9" s="30"/>
      <c r="C9" s="27"/>
      <c r="D9" s="14" t="s">
        <v>3</v>
      </c>
      <c r="E9" s="15" t="s">
        <v>1</v>
      </c>
      <c r="F9" s="16">
        <v>0</v>
      </c>
      <c r="G9" s="37">
        <v>0</v>
      </c>
      <c r="H9" s="17">
        <v>0</v>
      </c>
      <c r="I9" s="19">
        <f>SUM(I10:I10)</f>
        <v>2178</v>
      </c>
      <c r="K9" s="2"/>
      <c r="L9" s="2"/>
      <c r="M9" s="2"/>
    </row>
    <row r="10" spans="1:15" ht="38.25" customHeight="1" x14ac:dyDescent="0.25">
      <c r="A10" s="20" t="s">
        <v>2</v>
      </c>
      <c r="B10" s="30" t="s">
        <v>5</v>
      </c>
      <c r="C10" s="28" t="s">
        <v>19</v>
      </c>
      <c r="D10" s="21" t="s">
        <v>18</v>
      </c>
      <c r="E10" s="15" t="s">
        <v>4</v>
      </c>
      <c r="F10" s="16">
        <v>4.5</v>
      </c>
      <c r="G10" s="37">
        <v>400</v>
      </c>
      <c r="H10" s="17">
        <f>ROUND(G10+(G10*$I$7),2)</f>
        <v>484</v>
      </c>
      <c r="I10" s="22">
        <f>F10*H10</f>
        <v>2178</v>
      </c>
      <c r="J10" s="4"/>
      <c r="K10" s="6"/>
      <c r="L10" s="6"/>
      <c r="M10" s="3"/>
    </row>
    <row r="11" spans="1:15" s="4" customFormat="1" x14ac:dyDescent="0.25">
      <c r="A11" s="18">
        <v>2</v>
      </c>
      <c r="B11" s="30"/>
      <c r="C11" s="28"/>
      <c r="D11" s="23" t="s">
        <v>20</v>
      </c>
      <c r="E11" s="15"/>
      <c r="F11" s="16">
        <v>0</v>
      </c>
      <c r="G11" s="37"/>
      <c r="H11" s="17"/>
      <c r="I11" s="19">
        <f>SUM(I12:I20)</f>
        <v>229775.05999999997</v>
      </c>
      <c r="J11" s="7"/>
    </row>
    <row r="12" spans="1:15" s="4" customFormat="1" ht="66" customHeight="1" x14ac:dyDescent="0.25">
      <c r="A12" s="24" t="s">
        <v>21</v>
      </c>
      <c r="B12" s="30" t="s">
        <v>28</v>
      </c>
      <c r="C12" s="29"/>
      <c r="D12" s="21" t="s">
        <v>57</v>
      </c>
      <c r="E12" s="15" t="s">
        <v>9</v>
      </c>
      <c r="F12" s="16">
        <v>52</v>
      </c>
      <c r="G12" s="37">
        <v>1300</v>
      </c>
      <c r="H12" s="17">
        <f t="shared" ref="H12" si="0">ROUND(G12+(G12*$I$7),2)</f>
        <v>1573</v>
      </c>
      <c r="I12" s="22">
        <f t="shared" ref="I12" si="1">F12*H12</f>
        <v>81796</v>
      </c>
    </row>
    <row r="13" spans="1:15" s="4" customFormat="1" ht="79.5" customHeight="1" x14ac:dyDescent="0.25">
      <c r="A13" s="24" t="s">
        <v>29</v>
      </c>
      <c r="B13" s="30" t="s">
        <v>28</v>
      </c>
      <c r="C13" s="29"/>
      <c r="D13" s="21" t="s">
        <v>56</v>
      </c>
      <c r="E13" s="15" t="s">
        <v>9</v>
      </c>
      <c r="F13" s="16">
        <v>30</v>
      </c>
      <c r="G13" s="37">
        <v>658</v>
      </c>
      <c r="H13" s="17">
        <f t="shared" ref="H13" si="2">ROUND(G13+(G13*$I$7),2)</f>
        <v>796.18</v>
      </c>
      <c r="I13" s="22">
        <f t="shared" ref="I13" si="3">F13*H13</f>
        <v>23885.399999999998</v>
      </c>
      <c r="K13" s="53"/>
      <c r="L13" s="53"/>
      <c r="M13" s="53"/>
      <c r="N13" s="53"/>
      <c r="O13" s="53"/>
    </row>
    <row r="14" spans="1:15" s="4" customFormat="1" ht="99.75" customHeight="1" x14ac:dyDescent="0.25">
      <c r="A14" s="24" t="s">
        <v>30</v>
      </c>
      <c r="B14" s="30" t="s">
        <v>38</v>
      </c>
      <c r="C14" s="29" t="s">
        <v>37</v>
      </c>
      <c r="D14" s="21" t="s">
        <v>39</v>
      </c>
      <c r="E14" s="15" t="s">
        <v>9</v>
      </c>
      <c r="F14" s="16">
        <v>68</v>
      </c>
      <c r="G14" s="37">
        <v>126.6</v>
      </c>
      <c r="H14" s="17">
        <f t="shared" ref="H14:H15" si="4">ROUND(G14+(G14*$I$7),2)</f>
        <v>153.19</v>
      </c>
      <c r="I14" s="22">
        <f t="shared" ref="I14:I15" si="5">F14*H14</f>
        <v>10416.92</v>
      </c>
      <c r="K14" s="32"/>
      <c r="L14" s="52"/>
      <c r="M14" s="32"/>
      <c r="N14" s="32"/>
      <c r="O14" s="32"/>
    </row>
    <row r="15" spans="1:15" s="4" customFormat="1" ht="60" x14ac:dyDescent="0.25">
      <c r="A15" s="24" t="s">
        <v>54</v>
      </c>
      <c r="B15" s="30" t="s">
        <v>47</v>
      </c>
      <c r="C15" s="29" t="s">
        <v>50</v>
      </c>
      <c r="D15" s="33" t="s">
        <v>55</v>
      </c>
      <c r="E15" s="35" t="s">
        <v>9</v>
      </c>
      <c r="F15" s="36">
        <v>26</v>
      </c>
      <c r="G15" s="37">
        <v>1623.48</v>
      </c>
      <c r="H15" s="38">
        <f t="shared" si="4"/>
        <v>1964.41</v>
      </c>
      <c r="I15" s="39">
        <f t="shared" si="5"/>
        <v>51074.66</v>
      </c>
      <c r="K15" s="40"/>
      <c r="L15" s="49"/>
      <c r="M15" s="48"/>
      <c r="N15" s="48"/>
      <c r="O15" s="48"/>
    </row>
    <row r="16" spans="1:15" s="4" customFormat="1" ht="21.75" customHeight="1" x14ac:dyDescent="0.25">
      <c r="A16" s="24" t="s">
        <v>36</v>
      </c>
      <c r="B16" s="30" t="s">
        <v>47</v>
      </c>
      <c r="C16" s="29" t="s">
        <v>49</v>
      </c>
      <c r="D16" s="33" t="s">
        <v>48</v>
      </c>
      <c r="E16" s="35" t="s">
        <v>9</v>
      </c>
      <c r="F16" s="36">
        <v>10</v>
      </c>
      <c r="G16" s="37">
        <v>1078.8499999999999</v>
      </c>
      <c r="H16" s="38">
        <f t="shared" ref="H16" si="6">ROUND(G16+(G16*$I$7),2)</f>
        <v>1305.4100000000001</v>
      </c>
      <c r="I16" s="39">
        <f t="shared" ref="I16" si="7">F16*H16</f>
        <v>13054.1</v>
      </c>
      <c r="K16" s="40"/>
      <c r="L16" s="49"/>
      <c r="M16" s="48"/>
      <c r="N16" s="48"/>
      <c r="O16" s="48"/>
    </row>
    <row r="17" spans="1:15" s="4" customFormat="1" ht="38.25" customHeight="1" x14ac:dyDescent="0.25">
      <c r="A17" s="24" t="s">
        <v>31</v>
      </c>
      <c r="B17" s="30" t="s">
        <v>42</v>
      </c>
      <c r="C17" s="29" t="s">
        <v>41</v>
      </c>
      <c r="D17" s="33" t="s">
        <v>40</v>
      </c>
      <c r="E17" s="35" t="s">
        <v>9</v>
      </c>
      <c r="F17" s="36">
        <v>62</v>
      </c>
      <c r="G17" s="37">
        <v>332.65</v>
      </c>
      <c r="H17" s="38">
        <f t="shared" ref="H17" si="8">ROUND(G17+(G17*$I$7),2)</f>
        <v>402.51</v>
      </c>
      <c r="I17" s="39">
        <f t="shared" ref="I17" si="9">F17*H17</f>
        <v>24955.62</v>
      </c>
      <c r="K17" s="31"/>
      <c r="L17" s="34"/>
      <c r="M17" s="31"/>
      <c r="N17" s="31"/>
      <c r="O17" s="31"/>
    </row>
    <row r="18" spans="1:15" s="4" customFormat="1" ht="63" customHeight="1" x14ac:dyDescent="0.25">
      <c r="A18" s="24" t="s">
        <v>32</v>
      </c>
      <c r="B18" s="30" t="s">
        <v>47</v>
      </c>
      <c r="C18" s="29" t="s">
        <v>53</v>
      </c>
      <c r="D18" s="33" t="s">
        <v>52</v>
      </c>
      <c r="E18" s="35" t="s">
        <v>9</v>
      </c>
      <c r="F18" s="51">
        <v>109</v>
      </c>
      <c r="G18" s="37">
        <v>77.650000000000006</v>
      </c>
      <c r="H18" s="38">
        <f t="shared" ref="H18" si="10">ROUND(G18+(G18*$I$7),2)</f>
        <v>93.96</v>
      </c>
      <c r="I18" s="39">
        <f t="shared" ref="I18" si="11">F18*H18</f>
        <v>10241.64</v>
      </c>
      <c r="K18" s="40"/>
      <c r="L18" s="34"/>
      <c r="M18" s="40"/>
      <c r="N18" s="40"/>
      <c r="O18" s="40"/>
    </row>
    <row r="19" spans="1:15" s="4" customFormat="1" ht="69" customHeight="1" x14ac:dyDescent="0.25">
      <c r="A19" s="24" t="s">
        <v>33</v>
      </c>
      <c r="B19" s="30" t="s">
        <v>38</v>
      </c>
      <c r="C19" s="29" t="s">
        <v>44</v>
      </c>
      <c r="D19" s="33" t="s">
        <v>43</v>
      </c>
      <c r="E19" s="35" t="s">
        <v>9</v>
      </c>
      <c r="F19" s="36">
        <v>136</v>
      </c>
      <c r="G19" s="37">
        <v>59.11</v>
      </c>
      <c r="H19" s="38">
        <f t="shared" ref="H19" si="12">ROUND(G19+(G19*$I$7),2)</f>
        <v>71.52</v>
      </c>
      <c r="I19" s="39">
        <f t="shared" ref="I19" si="13">F19*H19</f>
        <v>9726.7199999999993</v>
      </c>
      <c r="K19" s="50"/>
      <c r="L19" s="8"/>
    </row>
    <row r="20" spans="1:15" s="4" customFormat="1" ht="52.5" customHeight="1" x14ac:dyDescent="0.25">
      <c r="A20" s="24" t="s">
        <v>34</v>
      </c>
      <c r="B20" s="30" t="s">
        <v>38</v>
      </c>
      <c r="C20" s="29" t="s">
        <v>46</v>
      </c>
      <c r="D20" s="33" t="s">
        <v>45</v>
      </c>
      <c r="E20" s="35" t="s">
        <v>9</v>
      </c>
      <c r="F20" s="36">
        <v>136</v>
      </c>
      <c r="G20" s="37">
        <v>28.1</v>
      </c>
      <c r="H20" s="38">
        <f t="shared" ref="H20" si="14">ROUND(G20+(G20*$I$7),2)</f>
        <v>34</v>
      </c>
      <c r="I20" s="39">
        <f t="shared" ref="I20" si="15">F20*H20</f>
        <v>4624</v>
      </c>
      <c r="K20" s="50"/>
      <c r="L20" s="8"/>
    </row>
    <row r="21" spans="1:15" s="4" customFormat="1" ht="18" customHeight="1" x14ac:dyDescent="0.25">
      <c r="A21" s="41"/>
      <c r="B21" s="42"/>
      <c r="C21" s="42"/>
      <c r="D21" s="43" t="s">
        <v>0</v>
      </c>
      <c r="E21" s="44"/>
      <c r="F21" s="45"/>
      <c r="G21" s="46"/>
      <c r="H21" s="46"/>
      <c r="I21" s="47">
        <f>SUM(I9+I11)</f>
        <v>231953.05999999997</v>
      </c>
      <c r="K21" s="8"/>
    </row>
    <row r="22" spans="1:15" s="4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15" s="4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15" s="4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15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15" ht="15.75" x14ac:dyDescent="0.25">
      <c r="A26" s="26" t="s">
        <v>24</v>
      </c>
      <c r="B26" s="9"/>
      <c r="C26" s="9"/>
      <c r="D26" s="9"/>
      <c r="E26" s="58" t="s">
        <v>25</v>
      </c>
      <c r="F26" s="58"/>
      <c r="G26" s="58"/>
      <c r="H26" s="58"/>
      <c r="I26" s="9"/>
    </row>
    <row r="27" spans="1:15" ht="15.75" x14ac:dyDescent="0.25">
      <c r="A27" s="26" t="s">
        <v>16</v>
      </c>
      <c r="B27" s="9"/>
      <c r="C27" s="9"/>
      <c r="D27" s="9"/>
      <c r="E27" s="58" t="s">
        <v>26</v>
      </c>
      <c r="F27" s="58"/>
      <c r="G27" s="58"/>
      <c r="H27" s="58"/>
      <c r="I27" s="25"/>
    </row>
    <row r="28" spans="1:15" ht="15.75" x14ac:dyDescent="0.25">
      <c r="A28" s="26" t="s">
        <v>58</v>
      </c>
      <c r="B28" s="9"/>
      <c r="C28" s="9"/>
      <c r="D28" s="9"/>
      <c r="E28" s="9"/>
      <c r="F28" s="9"/>
      <c r="G28" s="9"/>
      <c r="H28" s="9"/>
      <c r="I28" s="9"/>
    </row>
    <row r="29" spans="1:15" x14ac:dyDescent="0.25">
      <c r="A29" s="9"/>
      <c r="B29" s="9"/>
      <c r="C29" s="9"/>
      <c r="D29" s="9"/>
      <c r="E29" s="9"/>
      <c r="F29" s="9"/>
      <c r="G29" s="9"/>
      <c r="H29" s="9"/>
      <c r="I29" s="9"/>
    </row>
  </sheetData>
  <mergeCells count="10">
    <mergeCell ref="K13:O13"/>
    <mergeCell ref="A1:I1"/>
    <mergeCell ref="A6:I6"/>
    <mergeCell ref="E26:H26"/>
    <mergeCell ref="E27:H27"/>
    <mergeCell ref="A2:I2"/>
    <mergeCell ref="A4:I4"/>
    <mergeCell ref="A5:I5"/>
    <mergeCell ref="A7:G7"/>
    <mergeCell ref="A3:I3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  <ignoredErrors>
    <ignoredError sqref="C10 C15:C17 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2023-03-06T13:42:18Z</cp:lastPrinted>
  <dcterms:created xsi:type="dcterms:W3CDTF">2019-06-10T18:07:57Z</dcterms:created>
  <dcterms:modified xsi:type="dcterms:W3CDTF">2023-03-08T13:16:39Z</dcterms:modified>
</cp:coreProperties>
</file>