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Desktop\ADM 2021-2024\DOCUMENTAÇÃO\OBRAS\UBS - Santa Efigênia\"/>
    </mc:Choice>
  </mc:AlternateContent>
  <bookViews>
    <workbookView xWindow="0" yWindow="0" windowWidth="20490" windowHeight="775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Plan1!$A$1:$G$111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1" i="1" l="1"/>
  <c r="G71" i="1" s="1"/>
  <c r="F66" i="1" l="1"/>
  <c r="G66" i="1" s="1"/>
  <c r="F65" i="1"/>
  <c r="G65" i="1" s="1"/>
  <c r="F64" i="1"/>
  <c r="G64" i="1" s="1"/>
  <c r="F63" i="1"/>
  <c r="G63" i="1" s="1"/>
  <c r="F62" i="1"/>
  <c r="G62" i="1" s="1"/>
  <c r="F61" i="1"/>
  <c r="G61" i="1" s="1"/>
  <c r="F73" i="1"/>
  <c r="G73" i="1" s="1"/>
  <c r="F72" i="1"/>
  <c r="G72" i="1" s="1"/>
  <c r="F70" i="1"/>
  <c r="G70" i="1" s="1"/>
  <c r="F25" i="1"/>
  <c r="G25" i="1" s="1"/>
  <c r="F24" i="1"/>
  <c r="G24" i="1" s="1"/>
  <c r="F20" i="1"/>
  <c r="G20" i="1" s="1"/>
  <c r="F86" i="1" l="1"/>
  <c r="G86" i="1" s="1"/>
  <c r="F85" i="1"/>
  <c r="G85" i="1" s="1"/>
  <c r="F83" i="1"/>
  <c r="G83" i="1" s="1"/>
  <c r="F84" i="1"/>
  <c r="G84" i="1" s="1"/>
  <c r="F53" i="1"/>
  <c r="G53" i="1" s="1"/>
  <c r="F54" i="1"/>
  <c r="G54" i="1" s="1"/>
  <c r="F55" i="1"/>
  <c r="G55" i="1" s="1"/>
  <c r="F13" i="1" l="1"/>
  <c r="G13" i="1" s="1"/>
  <c r="F15" i="1" l="1"/>
  <c r="G15" i="1" s="1"/>
  <c r="F16" i="1"/>
  <c r="G16" i="1" s="1"/>
  <c r="F17" i="1"/>
  <c r="G17" i="1" s="1"/>
  <c r="F14" i="1"/>
  <c r="G14" i="1" s="1"/>
  <c r="F100" i="1" l="1"/>
  <c r="G100" i="1" s="1"/>
  <c r="F99" i="1"/>
  <c r="G99" i="1" s="1"/>
  <c r="F92" i="1" l="1"/>
  <c r="G92" i="1" s="1"/>
  <c r="F46" i="1" l="1"/>
  <c r="G46" i="1" s="1"/>
  <c r="F12" i="1" l="1"/>
  <c r="G12" i="1" s="1"/>
  <c r="F76" i="1"/>
  <c r="G76" i="1" s="1"/>
  <c r="F22" i="1"/>
  <c r="G22" i="1" s="1"/>
  <c r="F21" i="1"/>
  <c r="G21" i="1" s="1"/>
  <c r="F98" i="1" l="1"/>
  <c r="G98" i="1" s="1"/>
  <c r="F91" i="1" l="1"/>
  <c r="G91" i="1" s="1"/>
  <c r="F96" i="1"/>
  <c r="G96" i="1" s="1"/>
  <c r="F97" i="1"/>
  <c r="G97" i="1" s="1"/>
  <c r="F95" i="1"/>
  <c r="G95" i="1" s="1"/>
  <c r="F94" i="1"/>
  <c r="G94" i="1" s="1"/>
  <c r="F80" i="1"/>
  <c r="G80" i="1" s="1"/>
  <c r="F82" i="1"/>
  <c r="G82" i="1" s="1"/>
  <c r="F81" i="1"/>
  <c r="G81" i="1" s="1"/>
  <c r="F79" i="1"/>
  <c r="G79" i="1" s="1"/>
  <c r="F78" i="1"/>
  <c r="G78" i="1" s="1"/>
  <c r="F77" i="1"/>
  <c r="G77" i="1" s="1"/>
  <c r="F75" i="1"/>
  <c r="G75" i="1" s="1"/>
  <c r="F52" i="1"/>
  <c r="G52" i="1" s="1"/>
  <c r="F56" i="1"/>
  <c r="G56" i="1" s="1"/>
  <c r="F50" i="1"/>
  <c r="G50" i="1" s="1"/>
  <c r="F60" i="1"/>
  <c r="G60" i="1" s="1"/>
  <c r="F59" i="1"/>
  <c r="G59" i="1" s="1"/>
  <c r="G93" i="1" l="1"/>
  <c r="G74" i="1"/>
  <c r="G51" i="1"/>
  <c r="F90" i="1" l="1"/>
  <c r="G90" i="1" s="1"/>
  <c r="F33" i="1" l="1"/>
  <c r="G33" i="1" s="1"/>
  <c r="F32" i="1"/>
  <c r="G32" i="1" s="1"/>
  <c r="F31" i="1"/>
  <c r="G31" i="1" s="1"/>
  <c r="F30" i="1"/>
  <c r="G30" i="1" s="1"/>
  <c r="F69" i="1" l="1"/>
  <c r="G69" i="1" s="1"/>
  <c r="F68" i="1"/>
  <c r="G68" i="1" s="1"/>
  <c r="G67" i="1" l="1"/>
  <c r="F58" i="1"/>
  <c r="G58" i="1" s="1"/>
  <c r="G57" i="1" s="1"/>
  <c r="F102" i="1" l="1"/>
  <c r="G102" i="1" s="1"/>
  <c r="G101" i="1" s="1"/>
  <c r="F42" i="1" l="1"/>
  <c r="G42" i="1" s="1"/>
  <c r="F41" i="1"/>
  <c r="G41" i="1" s="1"/>
  <c r="F89" i="1"/>
  <c r="G89" i="1" s="1"/>
  <c r="F88" i="1"/>
  <c r="G88" i="1" s="1"/>
  <c r="F43" i="1"/>
  <c r="G43" i="1" s="1"/>
  <c r="G87" i="1" l="1"/>
  <c r="F44" i="1" l="1"/>
  <c r="G44" i="1" s="1"/>
  <c r="G40" i="1" s="1"/>
  <c r="F37" i="1"/>
  <c r="G37" i="1" s="1"/>
  <c r="F38" i="1"/>
  <c r="G38" i="1" s="1"/>
  <c r="F39" i="1"/>
  <c r="G39" i="1" s="1"/>
  <c r="G36" i="1" l="1"/>
  <c r="F23" i="1" l="1"/>
  <c r="G23" i="1" s="1"/>
  <c r="F26" i="1"/>
  <c r="G26" i="1" s="1"/>
  <c r="F27" i="1"/>
  <c r="G27" i="1" s="1"/>
  <c r="F28" i="1"/>
  <c r="G28" i="1" s="1"/>
  <c r="F29" i="1"/>
  <c r="G29" i="1" s="1"/>
  <c r="F34" i="1"/>
  <c r="G34" i="1" s="1"/>
  <c r="F35" i="1"/>
  <c r="G35" i="1" s="1"/>
  <c r="F47" i="1"/>
  <c r="G47" i="1" s="1"/>
  <c r="F48" i="1"/>
  <c r="G48" i="1" s="1"/>
  <c r="F49" i="1"/>
  <c r="G49" i="1" s="1"/>
  <c r="F19" i="1"/>
  <c r="G19" i="1" s="1"/>
  <c r="F11" i="1"/>
  <c r="G11" i="1" s="1"/>
  <c r="G10" i="1" s="1"/>
  <c r="G45" i="1" l="1"/>
  <c r="G18" i="1"/>
  <c r="G103" i="1" l="1"/>
</calcChain>
</file>

<file path=xl/sharedStrings.xml><?xml version="1.0" encoding="utf-8"?>
<sst xmlns="http://schemas.openxmlformats.org/spreadsheetml/2006/main" count="287" uniqueCount="200">
  <si>
    <t>TOTAL</t>
  </si>
  <si>
    <t/>
  </si>
  <si>
    <t>1.1</t>
  </si>
  <si>
    <t>SERVIÇOS PRELIMINARES</t>
  </si>
  <si>
    <t>M2</t>
  </si>
  <si>
    <t>1.2</t>
  </si>
  <si>
    <t>FUNDAÇÃO E SUPERESTRUTURA</t>
  </si>
  <si>
    <t>ESCAVAÇÃO MANUAL DE VALA COM PROFUNDIDADE MENOR OU IGUAL A 1,30 M. AF_03/2016</t>
  </si>
  <si>
    <t>M3</t>
  </si>
  <si>
    <t>M</t>
  </si>
  <si>
    <t>ARMAÇÃO DE PILAR OU VIGA DE UMA ESTRUTURA CONVENCIONAL DE CONCRETO ARMADO EM UMA EDIFICAÇÃO TÉRREA OU SOBRADO UTILIZANDO AÇO CA-50 DE 10,0 MM - MONTAGEM. AF_12/2015</t>
  </si>
  <si>
    <t>KG</t>
  </si>
  <si>
    <t>ALVENARIA DE VEDAÇÃO DE BLOCOS VAZADOS DE CONCRETO DE 14X19X39CM (ESPESSURA 14CM) DE PAREDES COM ÁREA LÍQUIDA MAIOR OU IGUAL A 6M² COM VÃOS E ARGAMASSA DE ASSENTAMENTO COM PREPARO EM BETONEIRA. AF_06/2014</t>
  </si>
  <si>
    <t>CINTA DE AMARRAÇÃO DE ALVENARIA MOLDADA IN LOCO EM CONCRETO. AF_03/2016</t>
  </si>
  <si>
    <t>CHAPISCO APLICADO EM ALVENARIAS E ESTRUTURAS DE CONCRETO INTERNAS, COM COLHER DE PEDREIRO.  ARGAMASSA TRAÇO 1:3 COM PREPARO EM BETONEIRA 400L. AF_06/2014</t>
  </si>
  <si>
    <t>MASSA ÚNICA, PARA RECEBIMENTO DE PINTURA, EM ARGAMASSA TRAÇO 1:2:8, PREPARO MECÂNICO COM BETONEIRA 400L, APLICADA MANUALMENTE EM FACES INTERNAS DE PAREDES, ESPESSURA DE 20MM, COM EXECUÇÃO DE TALISCAS. AF_06/2014</t>
  </si>
  <si>
    <t>1.3</t>
  </si>
  <si>
    <t>COBERTURA</t>
  </si>
  <si>
    <t>1.4</t>
  </si>
  <si>
    <t>(COMPOSIÇÃO REPRESENTATIVA) DO SERVIÇO DE CONTRAPISO EM ARGAMASSA TRAÇO 1:4 (CIM E AREIA), EM BETONEIRA 400 L, ESPESSURA 3 CM ÁREAS SECAS E 3 CM ÁREAS MOLHADAS, PARA EDIFICAÇÃO HABITACIONAL UNIFAMILIAR (CASA) E EDIFICAÇÃO PÚBLICA PADRÃO. AF_11/2014</t>
  </si>
  <si>
    <t>1.5</t>
  </si>
  <si>
    <t>UN</t>
  </si>
  <si>
    <t>SOLEIRA/ PEITORIL EM MARMORE, POLIDO, BRANCO COMUM, L= *15* CM, E=  *2* CM,  CORTE RETO</t>
  </si>
  <si>
    <t>PINTURA</t>
  </si>
  <si>
    <t>APLICAÇÃO MANUAL DE PINTURA COM TINTA LÁTEX ACRÍLICA EM PAREDES, DUAS DEMÃOS. AF_06/2014</t>
  </si>
  <si>
    <t>1.7</t>
  </si>
  <si>
    <t>INSTALAÇÃO ELÉTRICA</t>
  </si>
  <si>
    <t xml:space="preserve">UN    </t>
  </si>
  <si>
    <t>CABO DE COBRE FLEXÍVEL ISOLADO, 2,5 MM², ANTI-CHAMA 450/750 V, PARA CIRCUITOS TERMINAIS - FORNECIMENTO E INSTALAÇÃO. AF_12/2015</t>
  </si>
  <si>
    <t>CABO DE COBRE FLEXÍVEL ISOLADO, 6 MM², ANTI-CHAMA 450/750 V, PARA CIRCUITOS TERMINAIS - FORNECIMENTO E INSTALAÇÃO. AF_12/2015</t>
  </si>
  <si>
    <t>TOMADA BAIXA DE EMBUTIR (1 MÓDULO), 2P+T 10 A, INCLUINDO SUPORTE E PLACA - FORNECIMENTO E INSTALAÇÃO. AF_12/2015</t>
  </si>
  <si>
    <t>LIMPEZA</t>
  </si>
  <si>
    <t>LIMPEZA GERAL DE OBRA</t>
  </si>
  <si>
    <t>ITEM</t>
  </si>
  <si>
    <t>DESCRIÇÃO</t>
  </si>
  <si>
    <t>UNID</t>
  </si>
  <si>
    <t>QUANT</t>
  </si>
  <si>
    <t>CUSTO UNITÁRIO (R$)</t>
  </si>
  <si>
    <t>UNITÁRIO COM BDI (R$)</t>
  </si>
  <si>
    <t>VALOR TOTAL COM BDI (R$)</t>
  </si>
  <si>
    <t xml:space="preserve">BDI: </t>
  </si>
  <si>
    <t>CREA: 56.250/D</t>
  </si>
  <si>
    <t>INSTALAÇÃO HIDRO-SANITÁRIA</t>
  </si>
  <si>
    <t>CAIXA D´ÁGUA EM POLIETILENO, 1000 LITROS, COM ACESSÓRIOS</t>
  </si>
  <si>
    <t>TORNEIRA DE BOIA, ROSCÁVEL, 3/4 , FORNECIDA E INSTALADA EM RESERVAÇÃO DE ÁGUA. AF_06/2016</t>
  </si>
  <si>
    <t>ADAPTADOR PVC SOLDAVEL, COM FLANGE E ANEL DE VEDACAO, 20 MM X 1/2", PARA CAIXA D'AGUA</t>
  </si>
  <si>
    <t>ADAPTADOR PVC SOLDAVEL, COM FLANGE E ANEL DE VEDACAO, 50 MM X 1 1/2", PARA CAIXA D'AGUA</t>
  </si>
  <si>
    <t>PLANILHA ORÇAMENTÁRIA</t>
  </si>
  <si>
    <t>APLICAÇÃO DE FUNDO SELADOR ACRÍLICO EM PAREDES, UMA DEMÃO. AF_06/2014</t>
  </si>
  <si>
    <t>PLACA DE OBRA (PARA CONSTRUCAO CIVIL) EM CHAPA GALVANIZADA *N. 22*, ADESIVADA</t>
  </si>
  <si>
    <t>DISJUNTOR MONOPOLAR TIPO NEMA, CORRENTE NOMINAL DE 10 ATÉ 30A - FORNECIMENTO E INSTALAÇÃO. AF_10/2020</t>
  </si>
  <si>
    <t>LOUÇAS E METAIS</t>
  </si>
  <si>
    <t>1.6</t>
  </si>
  <si>
    <t>REVESTIMENTO CERÂMICO PARA PISO COM PLACAS TIPO ESMALTADA EXTRA DE DIMENSÕES 60X60 CM APLICADA EM AMBIENTES DE ÁREA MAIOR QUE 10 M2. AF_06/2014</t>
  </si>
  <si>
    <t>FABRICAÇÃO DE ESCORAS DO TIPO PONTALETE, EM MADEIRA, PARA PÉ-DIREITO SIMPLES. AF_09/2020</t>
  </si>
  <si>
    <t xml:space="preserve"> M2     </t>
  </si>
  <si>
    <t>CALHA EM CHAPA DE AÇO GALVANIZADO NÚMERO 24, DESENVOLVIMENTO DE 33 CM, INCLUSO TRANSPORTE VERTICAL. AF_07/2019</t>
  </si>
  <si>
    <t>RODAPÉ CERÂMICO DE 7CM DE ALTURA COM PLACAS TIPO ESMALTADA EXTRA DE DIMENSÕES 60X60CM. AF_06/2014</t>
  </si>
  <si>
    <t>ESQUADRIAS</t>
  </si>
  <si>
    <t>PISOS E AZULEJOS</t>
  </si>
  <si>
    <t>REVESTIMENTO CERÂMICO PARA PAREDES INTERNAS COM PLACAS TIPO ESMALTADA EXTRA DE DIMENSÕES 20X20 CM APLICADAS EM AMBIENTES DE ÁREA MENOR QUE 5M² NA ALTURA INTEIRA DAS PAREDES. AF_06/2014</t>
  </si>
  <si>
    <t>INTERRUPTOR PARALELO (2 MÓDULOS), 10A/250V, INCLUINDO SUPORTE E PLACA - FORNECIMENTO E INSTALAÇÃO. AF_12/2015</t>
  </si>
  <si>
    <t>QUADRO DE DISTRIBUIÇÃO DE LUZ EM PVC DE EMBUTIR, ATÉ 8 DIVISÕES MODULARES, DIMENSÕES EXTERNAS 160 X 240 X 89 MM</t>
  </si>
  <si>
    <t>BANCADA EM GRANITO CINZA ANDORINHA E = 3 CM, APOIADA EM ALVENARIA</t>
  </si>
  <si>
    <t>SERVIÇOS COMPLEMENTARES</t>
  </si>
  <si>
    <t>CUBA DE EMBUTIR DE AÇO INOXIDÁVEL MÉDIA, INCLUSO VÁLVULA TIPO AMERICANA EM METAL CROMADO E SIFÃO FLEXÍVEL EM PVC - FORNECIMENTO E INSTALAÇÃO. AF_01/2020</t>
  </si>
  <si>
    <t>ENGATE FLEXÍVEL EM PLÁSTICO BRANCO, 1/2 X 30CM - FORNECIMENTO E INSTALAÇÃO. AF_01/2020</t>
  </si>
  <si>
    <t>RUFO EXTERNO/INTERNO EM CHAPA DE AÇO GALVANIZADO NÚMERO 26, CORTE DE 33 CM, INCLUSO IÇAMENTO. AF_07/2019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</si>
  <si>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</si>
  <si>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</si>
  <si>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</si>
  <si>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</si>
  <si>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</si>
  <si>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</si>
  <si>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</si>
  <si>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</si>
  <si>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</si>
  <si>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CORRIMÃO SIMPLES, DIÂMETRO EXTERNO = 1 1/2", EM AÇO GALVANIZADO. AF_04/2019_P</t>
  </si>
  <si>
    <t>MUNICÍPIO: CONCEIÇÃO DOS OUROS/MG</t>
  </si>
  <si>
    <t>ESTACA ESCAVADA MECANICAMENTE, SEM FLUIDO ESTABILIZANTE, COM 25CM DE DIÂMETRO, CONCRETO LANÇADO MANUALMENTE (EXCLUSIVE MOBILIZAÇÃO E DESMOBILIZAÇÃO). AF_01/2020</t>
  </si>
  <si>
    <t>CONCRETO FCK = 40MPA, TRAÇO 1:1,6:1,9 (EM MASSA SECA DE CIMENTO/ AREIA MÉDIA/ BRITA 1)  - PREPARO MECÂNICO COM BETONEIRA 400 L. AF_05/2021</t>
  </si>
  <si>
    <t>APLICAÇÃO DE FUNDO SELADOR ACRÍLICO EM TETO, UMA DEMÃO. AF_06/2014</t>
  </si>
  <si>
    <t>APLICAÇÃO MANUAL DE PINTURA COM TINTA LÁTEX ACRÍLICA EM TETO, DUAS DEMÃOS. AF_06/2014</t>
  </si>
  <si>
    <t>SABONETEIRA PLASTICA TIPO DISPENSER PARA SABONETE LIQUIDO COM RESERVATORIO 800 A 1500 ML, INCLUSO FIXAÇÃO. AF_01/2020</t>
  </si>
  <si>
    <t>CABO DE COBRE FLEXÍVEL ISOLADO, 1,5 MM², ANTI-CHAMA 450/750 V, PARA CIRCUITOS TERMINAIS - FORNECIMENTO E INSTALAÇÃO. AF_12/2015</t>
  </si>
  <si>
    <t>LOCAÇÃO DA OBRA (GABARITO)</t>
  </si>
  <si>
    <t>MOBILIZAÇÃO E DESMOBILIZAÇÃO DE EQUIPAMENTO PARA ESTACA</t>
  </si>
  <si>
    <t>PONTO DE EMBUTIR PARA ÁGUA FRIA, INCLUINDO TUBO DE PVC RÍGIDO SOLDÁVEL E CONEXÕES</t>
  </si>
  <si>
    <t>PONTO DE EMBUTIR PARA ESGOTO, INCLUINDO TUBO DE PVC RÍGIDO SOLDÁVEL DE 40 MM E CONEXÕES (LAVATÓRIOS, MICTÓRIOS, RALOS SIFONADOS, ETC.)</t>
  </si>
  <si>
    <t>PONTO DE EMBUTIR PARA ESGOTO, INCLUINDO TUBO DE PVC RÍGIDO SOLDÁVEL DE 50 MM E CONEXÕES (PIA, LAVANDERIA, ETC.)</t>
  </si>
  <si>
    <t>TUBO, PVC, SOLDÁVEL, DN 20MM, INSTALADO EM RAMAL OU SUB-RAMAL DE ÁGUA - FORNECIMENTO E INSTALAÇÃO. AF_12/2014</t>
  </si>
  <si>
    <t>TUBO, PVC, SOLDÁVEL, DN 25MM, INSTALADO EM RAMAL OU SUB-RAMAL DE ÁGUA - FORNECIMENTO E INSTALAÇÃO. AF_12/2015</t>
  </si>
  <si>
    <r>
      <rPr>
        <b/>
        <sz val="12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</si>
  <si>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PISO EM CONCRETO 20 MPA PREPARO MECÂNICO, ESPESSURA 7CM. AF_09/2020</t>
  </si>
  <si>
    <t>ENG. CIVIL: JOSÉ AIRTON JUNHO DOS REIS</t>
  </si>
  <si>
    <t>LUÍS FERNANDO ROSA DE CASTRO</t>
  </si>
  <si>
    <t>PREFEITO MUNICIPAL</t>
  </si>
  <si>
    <t>TUBO PVC, SÉRIE R, ÁGUA PLUVIAL, DN 100 MM, FORNECIDO E INSTALADO EM CONDUTORES VERTICAIS DE ÁGUAS PLUVIAIS. AF_12/2014</t>
  </si>
  <si>
    <t>EXECUÇÃO DE PASSEIO (CALÇADA) OU PISO DE CONCRETO COM CONCRETO MOLDADO IN LOCO, FEITO EM OBRA, ACABAMENTO CONVENCIONAL, NÃO ARMADO. AF_07/2016</t>
  </si>
  <si>
    <t>GUARDA-CORPO DE AÇO GALVANIZADO DE 1,10M, MONTANTES TUBULARES DE 1.1/4" ESPAÇADOS DE 1,20M, TRAVESSA SUPERIOR DE 1.1/2", GRADIL FORMADO POR TUBOS HORIZONTAIS DE 1" E VERTICAIS DE 3/4", FIXADO COM CHUMBADOR MECÂNICO. AF_04/2019_P</t>
  </si>
  <si>
    <t>PROJETO EXECUTIVO DE ESTRUTURA DE CONCRETO</t>
  </si>
  <si>
    <t>PR A1</t>
  </si>
  <si>
    <t>PROJETO EXECUTIVO DE INSTALAÇÕES HIDRO SANITÁRIAS</t>
  </si>
  <si>
    <t>PROJETO EXECUTIVO DE INSTALAÇÕES ELÉTRICAS</t>
  </si>
  <si>
    <t>PROJETO EXECUTIVO DE PREVENÇÃO E COMBATE A INCÊNDIO</t>
  </si>
  <si>
    <t>PROJETO EXECUTIVO DE ARQUITETURA</t>
  </si>
  <si>
    <t>PRAZO DE EXECUÇÃO: 06 MESES</t>
  </si>
  <si>
    <r>
      <t xml:space="preserve">FABRICAÇÃO, MONTAGEM E DESMONTAGEM DE FÔRMA PARA VIGA </t>
    </r>
    <r>
      <rPr>
        <b/>
        <sz val="11"/>
        <color indexed="8"/>
        <rFont val="Calibri"/>
        <family val="2"/>
      </rPr>
      <t>BALDRAME</t>
    </r>
    <r>
      <rPr>
        <sz val="11"/>
        <color indexed="8"/>
        <rFont val="Calibri"/>
        <family val="2"/>
      </rPr>
      <t xml:space="preserve">, EM MADEIRA SERRADA, E=25 MM, 4 UTILIZAÇÕES. AF_06/2017 </t>
    </r>
  </si>
  <si>
    <t>ATERRO MANUAL DE VALAS COM SOLO ARGILO-ARENOSO E COMPACTAÇÃO MECANIZADA. AF_05/2016</t>
  </si>
  <si>
    <r>
      <t>ALVENARIA DE VEDAÇÃO DE BLOCOS VAZADOS DE CONCRETO DE 19X19X39CM (ESPESSURA 19CM) DE PAREDES COM ÁREA LÍQUIDA MAIOR OU IGUAL A 6M² COM VÃOS E ARGAMASSA DE ASSENTAMENTO COM PREPARO EM BETONEIRA. AF_06/2014</t>
    </r>
    <r>
      <rPr>
        <b/>
        <sz val="11"/>
        <color indexed="8"/>
        <rFont val="Calibri"/>
        <family val="2"/>
      </rPr>
      <t xml:space="preserve"> (ALVENARIA DE BASE)</t>
    </r>
  </si>
  <si>
    <t>IMPERMEABILIZAÇÃO DE PAREDES COM ARGAMASSA DE CIMENTO E AREIA, COM ADITIVO IMPERMEABILIZANTE, E = 2CM. AF_06/2018</t>
  </si>
  <si>
    <t>VASO SANITÁRIO SIFONADO COM CAIXA ACOPLADA LOUÇA BRANCA, INCLUSO ENGATE FLEXÍVEL EM PLÁSTICO BRANCO, 1/2 X 40CM - FORNECIMENTO E INSTALAÇÃO. AF_01/2020</t>
  </si>
  <si>
    <t>BARRA DE APOIO RETA, EM ACO INOX POLIDO, COMPRIMENTO 90 CM, FIXADA NA PAREDE - FORNECIMENTO E INSTALAÇÃO. AF_01/2020</t>
  </si>
  <si>
    <t>PUXADOR PARA PCD, FIXADO NA PORTA - FORNECIMENTO E INSTALAÇÃO. AF_01/2020</t>
  </si>
  <si>
    <t>ENTRADA DE ENERGIA ELÉTRICA, SUBTERRÂNEA, BIFÁSICA, COM CAIXA DE SOBRE POR, CABO DE 35 MM2 E DISJUNTOR DIN 50A (NÃO INCLUSA MURETA DE ALIA). AF_07/2020_P (PADRÃO DE ENTRADA DE ENERGIA)</t>
  </si>
  <si>
    <t>ELETRODUTO FLEXÍVEL CORRUGADO, PVC, DN 25 MM (3/4"), PARA CIRCUITOS TERMINAIS, INSTALADO EM PAREDE - FORNECIMENTO E INSTALAÇÃO. AF_12/2015</t>
  </si>
  <si>
    <t>ELETRODUTO FLEXÍVEL CORRUGADO, PVC, DN 32 MM (1"), PARA CIRCUITOS TERMINAIS, INSTALADO EM PAREDE - FORNECIMENTO E INSTALAÇÃO. AF_12/2015</t>
  </si>
  <si>
    <t>END.: BAIRRO SANTA EFIGÊNIA</t>
  </si>
  <si>
    <t>OBRA: CONSTRUÇÃO DA UNIDADE BÁSICA DE SAÚDE SANTA EFIGÊNIA</t>
  </si>
  <si>
    <t>UBS SANTA EFIGÊNIA</t>
  </si>
  <si>
    <t>2.10</t>
  </si>
  <si>
    <t>2.11</t>
  </si>
  <si>
    <t>2.12</t>
  </si>
  <si>
    <t>2.13</t>
  </si>
  <si>
    <t>2.14</t>
  </si>
  <si>
    <t>2.15</t>
  </si>
  <si>
    <t>2.16</t>
  </si>
  <si>
    <t>2.17</t>
  </si>
  <si>
    <t>3.1</t>
  </si>
  <si>
    <t>3.2</t>
  </si>
  <si>
    <t>3.3</t>
  </si>
  <si>
    <t>4.1</t>
  </si>
  <si>
    <t>4.2</t>
  </si>
  <si>
    <t>4.3</t>
  </si>
  <si>
    <t>4.4</t>
  </si>
  <si>
    <t>5.1</t>
  </si>
  <si>
    <t>5.2</t>
  </si>
  <si>
    <t>5.3</t>
  </si>
  <si>
    <t>5.4</t>
  </si>
  <si>
    <t>5.5</t>
  </si>
  <si>
    <t>6.1</t>
  </si>
  <si>
    <t>6.2</t>
  </si>
  <si>
    <t>6.3</t>
  </si>
  <si>
    <t>6.4</t>
  </si>
  <si>
    <t>6.5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</si>
  <si>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</si>
  <si>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</si>
  <si>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</si>
  <si>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</si>
  <si>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</si>
  <si>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</si>
  <si>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</si>
  <si>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</si>
  <si>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</si>
  <si>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</si>
  <si>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</si>
  <si>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</si>
  <si>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</si>
  <si>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</si>
  <si>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</si>
  <si>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</si>
  <si>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</si>
  <si>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</si>
  <si>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</si>
  <si>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</si>
  <si>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</si>
  <si>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</si>
  <si>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</si>
  <si>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</si>
  <si>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</si>
  <si>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</si>
  <si>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10.1</t>
  </si>
  <si>
    <t>10.2</t>
  </si>
  <si>
    <t>10.3</t>
  </si>
  <si>
    <t>10.4</t>
  </si>
  <si>
    <t>10.5</t>
  </si>
  <si>
    <t>11.1</t>
  </si>
  <si>
    <t>11.2</t>
  </si>
  <si>
    <t>11.3</t>
  </si>
  <si>
    <t>11.4</t>
  </si>
  <si>
    <t>11.5</t>
  </si>
  <si>
    <t>11.6</t>
  </si>
  <si>
    <t>11.7</t>
  </si>
  <si>
    <t>12.1</t>
  </si>
  <si>
    <r>
      <t xml:space="preserve">INSTALAÇÃO DE VIDRO TEMPERADO, E = 8 MM, ENCAIXADO EM PERFIL U. AF_01/2021_P </t>
    </r>
    <r>
      <rPr>
        <b/>
        <sz val="11"/>
        <color indexed="8"/>
        <rFont val="Calibri"/>
        <family val="2"/>
      </rPr>
      <t>(JANELAS SALAS)</t>
    </r>
  </si>
  <si>
    <t>PONTO DE EMBUTIR SECO, PARA UMA (1) PLACA CEGA 4"X4", COM ELETRODUTO FLEXÍVEL CORRUGADO, ANTI-CHAMA, DN 25MM (3/4"), EMBUTIDO NA ALVENARIA E SONDA EM ARAME GALVANIZADO, DIÂMETRO DE 1,24MM (BWG 18), COM DISTÂNCIA DE ATÉ DEZ (10) METROS DO PONTO DE DERIVAÇÃO, INCLUSIVE CAIXA DE LIGAÇÃO, SUPORTE E FIXAÇÃO DO ELETRODUTO COM ENCHIMENTO DO RASGO NA ALVENARIA/CONCRETO COM ARGAMASSA (PONTE DE REDE-LÓGICA)</t>
  </si>
  <si>
    <t>TANQUE DE MÁRMORE SINTÉTICO SUSPENSO, 22L OU EQUIVALENTE - FORNECIMENTO E INSTALAÇÃO. AF_01/2020</t>
  </si>
  <si>
    <t>8.6</t>
  </si>
  <si>
    <t>TORNEIRA CROMADA LONGA, DE PAREDE, 1/2 OU 3/4, PARA PIA DE COZINHA E TANQUE, PADRÃO POPULAR - FORNECIMENTO E INSTALAÇÃO. AF_01/2020</t>
  </si>
  <si>
    <t>LAJE DE FORRO</t>
  </si>
  <si>
    <t>LAJE PRÉ-MOLDADA UNIDIRECIONAL, BIAPOIADA, PARA FORRO, ENCHIMENTO EM CERÂMICA, VIGOTA CONVENCIONAL, ALTURA TOTAL DA LAJE (ENCHIMENTO+CAPA) = (8+3). AF_11/2020</t>
  </si>
  <si>
    <r>
      <t xml:space="preserve">FABRICAÇÃO, MONTAGEM E DESMONTAGEM DE FÔRMA PARA </t>
    </r>
    <r>
      <rPr>
        <b/>
        <sz val="11"/>
        <color indexed="8"/>
        <rFont val="Calibri"/>
        <family val="2"/>
      </rPr>
      <t>PILAR</t>
    </r>
    <r>
      <rPr>
        <sz val="11"/>
        <color indexed="8"/>
        <rFont val="Calibri"/>
        <family val="2"/>
      </rPr>
      <t xml:space="preserve">, EM MADEIRA SERRADA, E=25 MM, 4 UTILIZAÇÕES. AF_06/2017 </t>
    </r>
  </si>
  <si>
    <r>
      <t xml:space="preserve">PORTA DE ABRIR EM VIDRO TEMPERADO, 90X210 CM, ESPESSURA 10 MM, INCLUSIVE ACESSÓRIOS. AF_01/2021 </t>
    </r>
    <r>
      <rPr>
        <b/>
        <sz val="11"/>
        <color indexed="8"/>
        <rFont val="Calibri"/>
        <family val="2"/>
      </rPr>
      <t>(12 PORTAS DE ABRIR 0,90 X 2,10M) JATEADO</t>
    </r>
  </si>
  <si>
    <r>
      <t xml:space="preserve">INSTALAÇÃO DE VIDRO TEMPERADO, E = 8 MM, ENCAIXADO EM PERFIL U. AF_01/2021_P </t>
    </r>
    <r>
      <rPr>
        <b/>
        <sz val="11"/>
        <color indexed="8"/>
        <rFont val="Calibri"/>
        <family val="2"/>
      </rPr>
      <t>(JANELAS BANHEIROS) JATEADO</t>
    </r>
  </si>
  <si>
    <t>LUMINÁRIA TIPO SPOT, DE SOBREPOR, COM 2 LÂMPADAS DE LED - FORNECIMENTO E INSTALAÇÃO. AF_02/2020</t>
  </si>
  <si>
    <r>
      <t xml:space="preserve">PORTA DE CORRER EM VIDRO TEMPERADO, ESPESSURA 10 MM, INCLUSIVE ACESSÓRIOS. AF_01/2021 </t>
    </r>
    <r>
      <rPr>
        <b/>
        <sz val="11"/>
        <color indexed="8"/>
        <rFont val="Calibri"/>
        <family val="2"/>
      </rPr>
      <t>(2 PORTAS DE CORRER 2 FOLHAS 2,40 X 2,10M) JATEADO</t>
    </r>
  </si>
  <si>
    <t>BANCADA GRANITO CINZA, 50 X 60 CM, INCL. CUBA DE EMBUTIR OVAL LOUÇA BRANCA 35 X 50 CM, VÁLVULA METAL CROMADO, SIFÃO FLEXÍVEL PVC, ENGATE 30CM FLEXÍVEL PLÁSTICO E TORNEIRA CROMADA DE MESA, PADRÃO POPULAR - FORNEC. E INSTALAÇÃO. AF_01/2020</t>
  </si>
  <si>
    <t>DATA: 15/06/2022</t>
  </si>
  <si>
    <t>COBERTURA EM TELHA DE FIBROCIMENTO ONDULADA E = 5 MM</t>
  </si>
  <si>
    <t>TRAMA DE MADEIRA COMPOSTA POR CAIBROS, TERÇAS PARA TELHADOS DE ATÉ 2 ÁGUAS PARA TELHA ONDULADA DE FIBROCIMENTO, METÁLICA, PLÁSTICA OU TERMOACÚSTICA, INCLUSO TRANSPORTE VERTICAL. AF_07/2019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</si>
</sst>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General;General;"/>
    <numFmt numFmtId="167" formatCode="&quot;R$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/>
    <xf numFmtId="0" fontId="0" fillId="0" borderId="0" xfId="0" applyBorder="1"/>
    <xf numFmtId="0" fontId="3" fillId="3" borderId="0" xfId="0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 applyBorder="1"/>
    <xf numFmtId="43" fontId="3" fillId="0" borderId="0" xfId="8" applyFont="1" applyFill="1" applyBorder="1" applyAlignment="1">
      <alignment horizontal="right" vertical="center"/>
    </xf>
    <xf numFmtId="2" fontId="0" fillId="0" borderId="0" xfId="0" applyNumberFormat="1"/>
    <xf numFmtId="2" fontId="0" fillId="3" borderId="0" xfId="0" applyNumberFormat="1" applyFill="1"/>
    <xf numFmtId="0" fontId="0" fillId="3" borderId="0" xfId="0" applyFill="1"/>
    <xf numFmtId="0" fontId="0" fillId="0" borderId="0" xfId="0" applyFont="1"/>
    <xf numFmtId="0" fontId="0" fillId="0" borderId="1" xfId="0" applyFont="1" applyBorder="1" applyAlignment="1">
      <alignment horizontal="right" vertical="center"/>
    </xf>
    <xf numFmtId="10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41" fontId="6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6" xfId="0" applyFont="1" applyFill="1" applyBorder="1" applyAlignment="1" applyProtection="1">
      <alignment horizontal="left" vertical="center"/>
    </xf>
    <xf numFmtId="166" fontId="6" fillId="0" borderId="5" xfId="0" applyNumberFormat="1" applyFont="1" applyFill="1" applyBorder="1" applyAlignment="1" applyProtection="1">
      <alignment horizontal="left" vertical="center" wrapText="1"/>
    </xf>
    <xf numFmtId="41" fontId="2" fillId="0" borderId="5" xfId="0" applyNumberFormat="1" applyFont="1" applyFill="1" applyBorder="1" applyAlignment="1" applyProtection="1">
      <alignment horizontal="center" vertical="center"/>
    </xf>
    <xf numFmtId="43" fontId="2" fillId="0" borderId="5" xfId="8" applyFont="1" applyFill="1" applyBorder="1" applyAlignment="1" applyProtection="1">
      <alignment horizontal="right" vertical="center"/>
    </xf>
    <xf numFmtId="43" fontId="2" fillId="0" borderId="4" xfId="8" applyFont="1" applyFill="1" applyBorder="1" applyAlignment="1" applyProtection="1">
      <alignment horizontal="right" vertical="center"/>
    </xf>
    <xf numFmtId="43" fontId="6" fillId="0" borderId="7" xfId="8" applyFont="1" applyBorder="1" applyAlignment="1">
      <alignment horizontal="right" vertical="center"/>
    </xf>
    <xf numFmtId="0" fontId="6" fillId="0" borderId="5" xfId="0" applyFont="1" applyFill="1" applyBorder="1" applyAlignment="1" applyProtection="1">
      <alignment horizontal="left" vertical="center"/>
    </xf>
    <xf numFmtId="43" fontId="2" fillId="2" borderId="5" xfId="8" applyFont="1" applyFill="1" applyBorder="1" applyAlignment="1" applyProtection="1">
      <alignment horizontal="right" vertical="center" wrapText="1"/>
      <protection locked="0"/>
    </xf>
    <xf numFmtId="43" fontId="6" fillId="0" borderId="5" xfId="8" applyFont="1" applyBorder="1" applyAlignment="1">
      <alignment horizontal="right" vertical="center"/>
    </xf>
    <xf numFmtId="0" fontId="2" fillId="0" borderId="4" xfId="0" applyFont="1" applyFill="1" applyBorder="1" applyAlignment="1" applyProtection="1">
      <alignment horizontal="left" vertical="center"/>
    </xf>
    <xf numFmtId="2" fontId="2" fillId="0" borderId="5" xfId="0" applyNumberFormat="1" applyFont="1" applyFill="1" applyBorder="1" applyAlignment="1" applyProtection="1">
      <alignment horizontal="left" vertical="center" wrapText="1"/>
    </xf>
    <xf numFmtId="43" fontId="2" fillId="0" borderId="5" xfId="8" applyFont="1" applyBorder="1" applyAlignment="1">
      <alignment horizontal="right" vertical="center"/>
    </xf>
    <xf numFmtId="2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horizontal="left" vertical="center"/>
    </xf>
    <xf numFmtId="0" fontId="0" fillId="0" borderId="0" xfId="0" applyFont="1" applyAlignment="1"/>
    <xf numFmtId="0" fontId="8" fillId="0" borderId="0" xfId="0" applyFont="1" applyFill="1" applyBorder="1"/>
    <xf numFmtId="43" fontId="2" fillId="3" borderId="5" xfId="8" applyFont="1" applyFill="1" applyBorder="1" applyAlignment="1" applyProtection="1">
      <alignment horizontal="right" vertical="center" wrapText="1"/>
    </xf>
    <xf numFmtId="0" fontId="2" fillId="0" borderId="9" xfId="0" applyFont="1" applyFill="1" applyBorder="1" applyAlignment="1" applyProtection="1">
      <alignment horizontal="left" vertical="center"/>
    </xf>
    <xf numFmtId="2" fontId="2" fillId="0" borderId="9" xfId="0" applyNumberFormat="1" applyFont="1" applyFill="1" applyBorder="1" applyAlignment="1" applyProtection="1">
      <alignment horizontal="left" vertical="center" wrapText="1"/>
    </xf>
    <xf numFmtId="41" fontId="2" fillId="0" borderId="9" xfId="0" applyNumberFormat="1" applyFont="1" applyFill="1" applyBorder="1" applyAlignment="1" applyProtection="1">
      <alignment horizontal="center" vertical="center"/>
    </xf>
    <xf numFmtId="43" fontId="2" fillId="0" borderId="9" xfId="8" applyFont="1" applyFill="1" applyBorder="1" applyAlignment="1" applyProtection="1">
      <alignment horizontal="right" vertical="center"/>
    </xf>
    <xf numFmtId="43" fontId="2" fillId="2" borderId="9" xfId="8" applyFont="1" applyFill="1" applyBorder="1" applyAlignment="1" applyProtection="1">
      <alignment horizontal="right" vertical="center" wrapText="1"/>
      <protection locked="0"/>
    </xf>
    <xf numFmtId="43" fontId="2" fillId="0" borderId="10" xfId="8" applyFont="1" applyFill="1" applyBorder="1" applyAlignment="1" applyProtection="1">
      <alignment horizontal="right" vertical="center"/>
    </xf>
    <xf numFmtId="43" fontId="2" fillId="0" borderId="9" xfId="8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right" vertical="center"/>
    </xf>
    <xf numFmtId="43" fontId="2" fillId="0" borderId="4" xfId="8" applyFont="1" applyBorder="1" applyAlignment="1">
      <alignment horizontal="right" vertical="center"/>
    </xf>
    <xf numFmtId="2" fontId="0" fillId="0" borderId="11" xfId="0" applyNumberFormat="1" applyBorder="1"/>
    <xf numFmtId="0" fontId="0" fillId="0" borderId="11" xfId="0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zoomScale="90" zoomScaleNormal="90" workbookViewId="0">
      <selection activeCell="A9" sqref="A9"/>
    </sheetView>
  </sheetViews>
  <sheetFormatPr defaultRowHeight="15" x14ac:dyDescent="0.25"/>
  <cols>
    <col min="1" max="1" width="7.85546875" customWidth="1"/>
    <col min="2" max="2" width="62.85546875" customWidth="1"/>
    <col min="3" max="3" width="8.28515625" customWidth="1"/>
    <col min="4" max="4" width="11.7109375" customWidth="1"/>
    <col min="5" max="7" width="14.7109375" customWidth="1"/>
    <col min="9" max="9" width="9.5703125" bestFit="1" customWidth="1"/>
  </cols>
  <sheetData>
    <row r="1" spans="1:10" s="4" customFormat="1" ht="51.75" customHeight="1" x14ac:dyDescent="0.25">
      <c r="A1" s="48" t="s">
        <v>92</v>
      </c>
      <c r="B1" s="49"/>
      <c r="C1" s="49"/>
      <c r="D1" s="49"/>
      <c r="E1" s="49"/>
      <c r="F1" s="49"/>
      <c r="G1" s="49"/>
    </row>
    <row r="2" spans="1:10" s="4" customFormat="1" x14ac:dyDescent="0.25">
      <c r="A2" s="53" t="s">
        <v>47</v>
      </c>
      <c r="B2" s="53"/>
      <c r="C2" s="53"/>
      <c r="D2" s="53"/>
      <c r="E2" s="53"/>
      <c r="F2" s="53"/>
      <c r="G2" s="53"/>
    </row>
    <row r="3" spans="1:10" s="4" customFormat="1" x14ac:dyDescent="0.25">
      <c r="A3" s="55" t="s">
        <v>78</v>
      </c>
      <c r="B3" s="56"/>
      <c r="C3" s="56"/>
      <c r="D3" s="56"/>
      <c r="E3" s="56"/>
      <c r="F3" s="56"/>
      <c r="G3" s="57"/>
    </row>
    <row r="4" spans="1:10" s="4" customFormat="1" x14ac:dyDescent="0.25">
      <c r="A4" s="54" t="s">
        <v>118</v>
      </c>
      <c r="B4" s="54"/>
      <c r="C4" s="54"/>
      <c r="D4" s="54"/>
      <c r="E4" s="54"/>
      <c r="F4" s="54"/>
      <c r="G4" s="54"/>
    </row>
    <row r="5" spans="1:10" s="4" customFormat="1" x14ac:dyDescent="0.25">
      <c r="A5" s="54" t="s">
        <v>117</v>
      </c>
      <c r="B5" s="54"/>
      <c r="C5" s="54"/>
      <c r="D5" s="54"/>
      <c r="E5" s="54"/>
      <c r="F5" s="54"/>
      <c r="G5" s="54"/>
    </row>
    <row r="6" spans="1:10" s="4" customFormat="1" x14ac:dyDescent="0.25">
      <c r="A6" s="50" t="s">
        <v>106</v>
      </c>
      <c r="B6" s="50"/>
      <c r="C6" s="50"/>
      <c r="D6" s="50"/>
      <c r="E6" s="50"/>
      <c r="F6" s="50"/>
      <c r="G6" s="51"/>
    </row>
    <row r="7" spans="1:10" s="4" customFormat="1" x14ac:dyDescent="0.25">
      <c r="A7" s="50"/>
      <c r="B7" s="50"/>
      <c r="C7" s="50"/>
      <c r="D7" s="50"/>
      <c r="E7" s="51"/>
      <c r="F7" s="11" t="s">
        <v>40</v>
      </c>
      <c r="G7" s="12">
        <v>0.21</v>
      </c>
    </row>
    <row r="8" spans="1:10" s="1" customFormat="1" ht="30" x14ac:dyDescent="0.25">
      <c r="A8" s="13" t="s">
        <v>33</v>
      </c>
      <c r="B8" s="13" t="s">
        <v>34</v>
      </c>
      <c r="C8" s="13" t="s">
        <v>35</v>
      </c>
      <c r="D8" s="13" t="s">
        <v>36</v>
      </c>
      <c r="E8" s="14" t="s">
        <v>37</v>
      </c>
      <c r="F8" s="14" t="s">
        <v>38</v>
      </c>
      <c r="G8" s="14" t="s">
        <v>39</v>
      </c>
      <c r="I8" s="5"/>
    </row>
    <row r="9" spans="1:10" x14ac:dyDescent="0.25">
      <c r="A9" s="19"/>
      <c r="B9" s="20" t="s">
        <v>119</v>
      </c>
      <c r="C9" s="21" t="s">
        <v>1</v>
      </c>
      <c r="D9" s="22"/>
      <c r="E9" s="35"/>
      <c r="F9" s="23"/>
      <c r="G9" s="24"/>
      <c r="I9" s="2"/>
      <c r="J9" s="2"/>
    </row>
    <row r="10" spans="1:10" x14ac:dyDescent="0.25">
      <c r="A10" s="25">
        <v>1</v>
      </c>
      <c r="B10" s="20" t="s">
        <v>3</v>
      </c>
      <c r="C10" s="21" t="s">
        <v>1</v>
      </c>
      <c r="D10" s="22">
        <v>0</v>
      </c>
      <c r="E10" s="26">
        <v>0</v>
      </c>
      <c r="F10" s="23">
        <v>0</v>
      </c>
      <c r="G10" s="27">
        <f>SUM(G11:G17)</f>
        <v>7422.2014999999992</v>
      </c>
      <c r="I10" s="2"/>
      <c r="J10" s="2"/>
    </row>
    <row r="11" spans="1:10" ht="30" x14ac:dyDescent="0.25">
      <c r="A11" s="28" t="s">
        <v>2</v>
      </c>
      <c r="B11" s="29" t="s">
        <v>49</v>
      </c>
      <c r="C11" s="21" t="s">
        <v>4</v>
      </c>
      <c r="D11" s="22">
        <v>4.5</v>
      </c>
      <c r="E11" s="26">
        <v>268</v>
      </c>
      <c r="F11" s="23">
        <f>ROUND(E11+(E11*$G$7),2)</f>
        <v>324.27999999999997</v>
      </c>
      <c r="G11" s="30">
        <f>D11*F11</f>
        <v>1459.2599999999998</v>
      </c>
      <c r="H11" s="4"/>
      <c r="I11" s="6"/>
      <c r="J11" s="3"/>
    </row>
    <row r="12" spans="1:10" s="4" customFormat="1" ht="20.100000000000001" customHeight="1" x14ac:dyDescent="0.25">
      <c r="A12" s="28" t="s">
        <v>5</v>
      </c>
      <c r="B12" s="29" t="s">
        <v>85</v>
      </c>
      <c r="C12" s="21" t="s">
        <v>4</v>
      </c>
      <c r="D12" s="22">
        <v>156.15</v>
      </c>
      <c r="E12" s="26">
        <v>5.79</v>
      </c>
      <c r="F12" s="23">
        <f>ROUND(E12+(E12*$G$7),2)</f>
        <v>7.01</v>
      </c>
      <c r="G12" s="30">
        <f>D12*F12</f>
        <v>1094.6115</v>
      </c>
      <c r="I12" s="6"/>
      <c r="J12" s="3"/>
    </row>
    <row r="13" spans="1:10" s="4" customFormat="1" ht="20.100000000000001" customHeight="1" x14ac:dyDescent="0.25">
      <c r="A13" s="28" t="s">
        <v>16</v>
      </c>
      <c r="B13" s="29" t="s">
        <v>105</v>
      </c>
      <c r="C13" s="21" t="s">
        <v>101</v>
      </c>
      <c r="D13" s="22">
        <v>1</v>
      </c>
      <c r="E13" s="26">
        <v>913.38</v>
      </c>
      <c r="F13" s="23">
        <f>ROUND(E13+(E13*$G$7),2)</f>
        <v>1105.19</v>
      </c>
      <c r="G13" s="30">
        <f>D13*F13</f>
        <v>1105.19</v>
      </c>
      <c r="I13" s="6"/>
      <c r="J13" s="3"/>
    </row>
    <row r="14" spans="1:10" s="4" customFormat="1" ht="20.100000000000001" customHeight="1" x14ac:dyDescent="0.25">
      <c r="A14" s="28" t="s">
        <v>18</v>
      </c>
      <c r="B14" s="29" t="s">
        <v>100</v>
      </c>
      <c r="C14" s="21" t="s">
        <v>101</v>
      </c>
      <c r="D14" s="22">
        <v>1</v>
      </c>
      <c r="E14" s="26">
        <v>737.01</v>
      </c>
      <c r="F14" s="23">
        <f>ROUND(E14+(E14*$G$7),2)</f>
        <v>891.78</v>
      </c>
      <c r="G14" s="30">
        <f>D14*F14</f>
        <v>891.78</v>
      </c>
      <c r="I14" s="6"/>
      <c r="J14" s="3"/>
    </row>
    <row r="15" spans="1:10" s="4" customFormat="1" ht="20.100000000000001" customHeight="1" x14ac:dyDescent="0.25">
      <c r="A15" s="28" t="s">
        <v>20</v>
      </c>
      <c r="B15" s="29" t="s">
        <v>102</v>
      </c>
      <c r="C15" s="21" t="s">
        <v>101</v>
      </c>
      <c r="D15" s="22">
        <v>1</v>
      </c>
      <c r="E15" s="26">
        <v>799.35</v>
      </c>
      <c r="F15" s="23">
        <f t="shared" ref="F15:F17" si="0">ROUND(E15+(E15*$G$7),2)</f>
        <v>967.21</v>
      </c>
      <c r="G15" s="30">
        <f t="shared" ref="G15:G17" si="1">D15*F15</f>
        <v>967.21</v>
      </c>
      <c r="I15" s="6"/>
      <c r="J15" s="3"/>
    </row>
    <row r="16" spans="1:10" s="4" customFormat="1" ht="20.100000000000001" customHeight="1" x14ac:dyDescent="0.25">
      <c r="A16" s="28" t="s">
        <v>52</v>
      </c>
      <c r="B16" s="29" t="s">
        <v>103</v>
      </c>
      <c r="C16" s="21" t="s">
        <v>101</v>
      </c>
      <c r="D16" s="22">
        <v>1</v>
      </c>
      <c r="E16" s="26">
        <v>861.53</v>
      </c>
      <c r="F16" s="23">
        <f t="shared" si="0"/>
        <v>1042.45</v>
      </c>
      <c r="G16" s="30">
        <f t="shared" si="1"/>
        <v>1042.45</v>
      </c>
      <c r="I16" s="6"/>
      <c r="J16" s="3"/>
    </row>
    <row r="17" spans="1:10" s="4" customFormat="1" ht="20.25" customHeight="1" x14ac:dyDescent="0.25">
      <c r="A17" s="28" t="s">
        <v>25</v>
      </c>
      <c r="B17" s="29" t="s">
        <v>104</v>
      </c>
      <c r="C17" s="21" t="s">
        <v>101</v>
      </c>
      <c r="D17" s="22">
        <v>1</v>
      </c>
      <c r="E17" s="26">
        <v>712.15</v>
      </c>
      <c r="F17" s="23">
        <f t="shared" si="0"/>
        <v>861.7</v>
      </c>
      <c r="G17" s="30">
        <f t="shared" si="1"/>
        <v>861.7</v>
      </c>
      <c r="I17" s="6"/>
      <c r="J17" s="3"/>
    </row>
    <row r="18" spans="1:10" x14ac:dyDescent="0.25">
      <c r="A18" s="25">
        <v>2</v>
      </c>
      <c r="B18" s="31" t="s">
        <v>6</v>
      </c>
      <c r="C18" s="21" t="s">
        <v>1</v>
      </c>
      <c r="D18" s="22">
        <v>0</v>
      </c>
      <c r="E18" s="26"/>
      <c r="F18" s="23"/>
      <c r="G18" s="27">
        <f>SUM(G19:G35)</f>
        <v>164642.14270000003</v>
      </c>
      <c r="I18" s="2"/>
      <c r="J18" s="2"/>
    </row>
    <row r="19" spans="1:10" ht="34.5" customHeight="1" x14ac:dyDescent="0.25">
      <c r="A19" s="32" t="s">
        <v>68</v>
      </c>
      <c r="B19" s="29" t="s">
        <v>7</v>
      </c>
      <c r="C19" s="21" t="s">
        <v>8</v>
      </c>
      <c r="D19" s="22">
        <v>10.67</v>
      </c>
      <c r="E19" s="26">
        <v>44.65</v>
      </c>
      <c r="F19" s="23">
        <f t="shared" ref="F19:F49" si="2">ROUND(E19+(E19*$G$7),2)</f>
        <v>54.03</v>
      </c>
      <c r="G19" s="30">
        <f>D19*F19</f>
        <v>576.50009999999997</v>
      </c>
      <c r="H19" s="7"/>
      <c r="I19" s="2"/>
      <c r="J19" s="2"/>
    </row>
    <row r="20" spans="1:10" s="4" customFormat="1" ht="37.5" customHeight="1" x14ac:dyDescent="0.25">
      <c r="A20" s="32" t="s">
        <v>69</v>
      </c>
      <c r="B20" s="29" t="s">
        <v>108</v>
      </c>
      <c r="C20" s="21" t="s">
        <v>8</v>
      </c>
      <c r="D20" s="22">
        <v>156.15</v>
      </c>
      <c r="E20" s="26">
        <v>28.86</v>
      </c>
      <c r="F20" s="23">
        <f t="shared" ref="F20" si="3">ROUND(E20+(E20*$G$7),2)</f>
        <v>34.92</v>
      </c>
      <c r="G20" s="30">
        <f>D20*F20</f>
        <v>5452.7580000000007</v>
      </c>
      <c r="H20" s="7"/>
      <c r="I20" s="5"/>
      <c r="J20" s="5"/>
    </row>
    <row r="21" spans="1:10" s="4" customFormat="1" ht="45" x14ac:dyDescent="0.25">
      <c r="A21" s="32" t="s">
        <v>70</v>
      </c>
      <c r="B21" s="29" t="s">
        <v>79</v>
      </c>
      <c r="C21" s="21" t="s">
        <v>9</v>
      </c>
      <c r="D21" s="22">
        <v>240</v>
      </c>
      <c r="E21" s="26">
        <v>48.56</v>
      </c>
      <c r="F21" s="23">
        <f t="shared" ref="F21" si="4">ROUND(E21+(E21*$G$7),2)</f>
        <v>58.76</v>
      </c>
      <c r="G21" s="30">
        <f t="shared" ref="G21" si="5">D21*F21</f>
        <v>14102.4</v>
      </c>
      <c r="I21" s="5"/>
      <c r="J21" s="5"/>
    </row>
    <row r="22" spans="1:10" s="4" customFormat="1" ht="27.75" customHeight="1" x14ac:dyDescent="0.25">
      <c r="A22" s="32" t="s">
        <v>71</v>
      </c>
      <c r="B22" s="29" t="s">
        <v>86</v>
      </c>
      <c r="C22" s="21" t="s">
        <v>35</v>
      </c>
      <c r="D22" s="22">
        <v>1</v>
      </c>
      <c r="E22" s="26">
        <v>2400</v>
      </c>
      <c r="F22" s="23">
        <f t="shared" ref="F22" si="6">ROUND(E22+(E22*$G$7),2)</f>
        <v>2904</v>
      </c>
      <c r="G22" s="30">
        <f t="shared" ref="G22" si="7">D22*F22</f>
        <v>2904</v>
      </c>
      <c r="I22" s="5"/>
      <c r="J22" s="5"/>
    </row>
    <row r="23" spans="1:10" ht="45" x14ac:dyDescent="0.25">
      <c r="A23" s="32" t="s">
        <v>72</v>
      </c>
      <c r="B23" s="29" t="s">
        <v>107</v>
      </c>
      <c r="C23" s="21" t="s">
        <v>4</v>
      </c>
      <c r="D23" s="22">
        <v>85.4</v>
      </c>
      <c r="E23" s="26">
        <v>66.489999999999995</v>
      </c>
      <c r="F23" s="23">
        <f t="shared" si="2"/>
        <v>80.45</v>
      </c>
      <c r="G23" s="30">
        <f>(D23*F23)</f>
        <v>6870.43</v>
      </c>
      <c r="H23" s="7"/>
      <c r="I23" s="2"/>
      <c r="J23" s="2"/>
    </row>
    <row r="24" spans="1:10" s="4" customFormat="1" ht="70.5" customHeight="1" x14ac:dyDescent="0.25">
      <c r="A24" s="32" t="s">
        <v>73</v>
      </c>
      <c r="B24" s="29" t="s">
        <v>109</v>
      </c>
      <c r="C24" s="21" t="s">
        <v>4</v>
      </c>
      <c r="D24" s="22">
        <v>106.75</v>
      </c>
      <c r="E24" s="26">
        <v>65.290000000000006</v>
      </c>
      <c r="F24" s="23">
        <f t="shared" ref="F24" si="8">ROUND(E24+(E24*$G$7),2)</f>
        <v>79</v>
      </c>
      <c r="G24" s="30">
        <f>(D24*F24)</f>
        <v>8433.25</v>
      </c>
      <c r="H24" s="7"/>
      <c r="I24" s="5"/>
      <c r="J24" s="5"/>
    </row>
    <row r="25" spans="1:10" s="4" customFormat="1" ht="44.25" customHeight="1" x14ac:dyDescent="0.25">
      <c r="A25" s="32" t="s">
        <v>74</v>
      </c>
      <c r="B25" s="29" t="s">
        <v>110</v>
      </c>
      <c r="C25" s="21" t="s">
        <v>4</v>
      </c>
      <c r="D25" s="22">
        <v>64.05</v>
      </c>
      <c r="E25" s="26">
        <v>25.08</v>
      </c>
      <c r="F25" s="23">
        <f t="shared" ref="F25" si="9">ROUND(E25+(E25*$G$7),2)</f>
        <v>30.35</v>
      </c>
      <c r="G25" s="30">
        <f>(D25*F25)</f>
        <v>1943.9175</v>
      </c>
      <c r="H25" s="7"/>
      <c r="I25" s="5"/>
      <c r="J25" s="5"/>
    </row>
    <row r="26" spans="1:10" ht="45" x14ac:dyDescent="0.25">
      <c r="A26" s="32" t="s">
        <v>75</v>
      </c>
      <c r="B26" s="29" t="s">
        <v>10</v>
      </c>
      <c r="C26" s="21" t="s">
        <v>11</v>
      </c>
      <c r="D26" s="22">
        <v>1390.9</v>
      </c>
      <c r="E26" s="26">
        <v>12.15</v>
      </c>
      <c r="F26" s="23">
        <f t="shared" si="2"/>
        <v>14.7</v>
      </c>
      <c r="G26" s="30">
        <f t="shared" ref="G26:G35" si="10">D26*F26</f>
        <v>20446.23</v>
      </c>
      <c r="H26" s="7"/>
    </row>
    <row r="27" spans="1:10" ht="45" x14ac:dyDescent="0.25">
      <c r="A27" s="32" t="s">
        <v>76</v>
      </c>
      <c r="B27" s="29" t="s">
        <v>80</v>
      </c>
      <c r="C27" s="21" t="s">
        <v>8</v>
      </c>
      <c r="D27" s="22">
        <v>19.87</v>
      </c>
      <c r="E27" s="26">
        <v>355.07</v>
      </c>
      <c r="F27" s="23">
        <f t="shared" si="2"/>
        <v>429.63</v>
      </c>
      <c r="G27" s="30">
        <f t="shared" si="10"/>
        <v>8536.7481000000007</v>
      </c>
      <c r="H27" s="7"/>
    </row>
    <row r="28" spans="1:10" ht="60" x14ac:dyDescent="0.25">
      <c r="A28" s="32" t="s">
        <v>120</v>
      </c>
      <c r="B28" s="29" t="s">
        <v>12</v>
      </c>
      <c r="C28" s="21" t="s">
        <v>4</v>
      </c>
      <c r="D28" s="22">
        <v>533.75</v>
      </c>
      <c r="E28" s="26">
        <v>53.9</v>
      </c>
      <c r="F28" s="23">
        <f t="shared" si="2"/>
        <v>65.22</v>
      </c>
      <c r="G28" s="30">
        <f t="shared" si="10"/>
        <v>34811.175000000003</v>
      </c>
      <c r="H28" s="7"/>
    </row>
    <row r="29" spans="1:10" ht="30" x14ac:dyDescent="0.25">
      <c r="A29" s="32" t="s">
        <v>121</v>
      </c>
      <c r="B29" s="29" t="s">
        <v>13</v>
      </c>
      <c r="C29" s="21" t="s">
        <v>9</v>
      </c>
      <c r="D29" s="22">
        <v>213.5</v>
      </c>
      <c r="E29" s="26">
        <v>59.59</v>
      </c>
      <c r="F29" s="23">
        <f t="shared" si="2"/>
        <v>72.099999999999994</v>
      </c>
      <c r="G29" s="45">
        <f t="shared" si="10"/>
        <v>15393.349999999999</v>
      </c>
      <c r="H29" s="46"/>
      <c r="I29" s="5"/>
    </row>
    <row r="30" spans="1:10" s="4" customFormat="1" ht="39.75" customHeight="1" x14ac:dyDescent="0.25">
      <c r="A30" s="32" t="s">
        <v>122</v>
      </c>
      <c r="B30" s="29" t="s">
        <v>191</v>
      </c>
      <c r="C30" s="21" t="s">
        <v>4</v>
      </c>
      <c r="D30" s="22">
        <v>96</v>
      </c>
      <c r="E30" s="26">
        <v>66.489999999999995</v>
      </c>
      <c r="F30" s="23">
        <f t="shared" ref="F30:F33" si="11">ROUND(E30+(E30*$G$7),2)</f>
        <v>80.45</v>
      </c>
      <c r="G30" s="30">
        <f>(D30*F30)</f>
        <v>7723.2000000000007</v>
      </c>
      <c r="H30" s="7"/>
      <c r="I30" s="5"/>
      <c r="J30" s="5"/>
    </row>
    <row r="31" spans="1:10" s="4" customFormat="1" ht="52.5" customHeight="1" x14ac:dyDescent="0.25">
      <c r="A31" s="32" t="s">
        <v>123</v>
      </c>
      <c r="B31" s="29" t="s">
        <v>10</v>
      </c>
      <c r="C31" s="21" t="s">
        <v>11</v>
      </c>
      <c r="D31" s="22">
        <v>480</v>
      </c>
      <c r="E31" s="26">
        <v>12.15</v>
      </c>
      <c r="F31" s="23">
        <f t="shared" si="11"/>
        <v>14.7</v>
      </c>
      <c r="G31" s="30">
        <f t="shared" ref="G31:G33" si="12">D31*F31</f>
        <v>7056</v>
      </c>
      <c r="H31" s="7"/>
    </row>
    <row r="32" spans="1:10" s="4" customFormat="1" ht="45" x14ac:dyDescent="0.25">
      <c r="A32" s="32" t="s">
        <v>124</v>
      </c>
      <c r="B32" s="29" t="s">
        <v>80</v>
      </c>
      <c r="C32" s="21" t="s">
        <v>8</v>
      </c>
      <c r="D32" s="22">
        <v>4.8</v>
      </c>
      <c r="E32" s="26">
        <v>355.07</v>
      </c>
      <c r="F32" s="23">
        <f t="shared" si="11"/>
        <v>429.63</v>
      </c>
      <c r="G32" s="30">
        <f t="shared" si="12"/>
        <v>2062.2239999999997</v>
      </c>
      <c r="H32" s="7"/>
    </row>
    <row r="33" spans="1:9" s="4" customFormat="1" ht="30" x14ac:dyDescent="0.25">
      <c r="A33" s="32" t="s">
        <v>125</v>
      </c>
      <c r="B33" s="29" t="s">
        <v>54</v>
      </c>
      <c r="C33" s="21" t="s">
        <v>9</v>
      </c>
      <c r="D33" s="22">
        <v>321</v>
      </c>
      <c r="E33" s="26">
        <v>9.3000000000000007</v>
      </c>
      <c r="F33" s="23">
        <f t="shared" si="11"/>
        <v>11.25</v>
      </c>
      <c r="G33" s="30">
        <f t="shared" si="12"/>
        <v>3611.25</v>
      </c>
      <c r="H33" s="7"/>
    </row>
    <row r="34" spans="1:9" ht="45" x14ac:dyDescent="0.25">
      <c r="A34" s="32" t="s">
        <v>126</v>
      </c>
      <c r="B34" s="29" t="s">
        <v>14</v>
      </c>
      <c r="C34" s="21" t="s">
        <v>4</v>
      </c>
      <c r="D34" s="22">
        <v>961</v>
      </c>
      <c r="E34" s="26">
        <v>2.4700000000000002</v>
      </c>
      <c r="F34" s="23">
        <f t="shared" si="2"/>
        <v>2.99</v>
      </c>
      <c r="G34" s="30">
        <f t="shared" si="10"/>
        <v>2873.3900000000003</v>
      </c>
      <c r="H34" s="4"/>
    </row>
    <row r="35" spans="1:9" ht="64.5" customHeight="1" x14ac:dyDescent="0.25">
      <c r="A35" s="32" t="s">
        <v>127</v>
      </c>
      <c r="B35" s="29" t="s">
        <v>15</v>
      </c>
      <c r="C35" s="21" t="s">
        <v>4</v>
      </c>
      <c r="D35" s="22">
        <v>854</v>
      </c>
      <c r="E35" s="26">
        <v>21.14</v>
      </c>
      <c r="F35" s="23">
        <f t="shared" si="2"/>
        <v>25.58</v>
      </c>
      <c r="G35" s="45">
        <f t="shared" si="10"/>
        <v>21845.32</v>
      </c>
      <c r="H35" s="47"/>
      <c r="I35" s="5"/>
    </row>
    <row r="36" spans="1:9" x14ac:dyDescent="0.25">
      <c r="A36" s="25">
        <v>3</v>
      </c>
      <c r="B36" s="31" t="s">
        <v>189</v>
      </c>
      <c r="C36" s="21" t="s">
        <v>1</v>
      </c>
      <c r="D36" s="22">
        <v>0</v>
      </c>
      <c r="E36" s="26"/>
      <c r="F36" s="23"/>
      <c r="G36" s="27">
        <f>SUM(G37:G39)</f>
        <v>23298.1875</v>
      </c>
    </row>
    <row r="37" spans="1:9" s="4" customFormat="1" ht="60" customHeight="1" x14ac:dyDescent="0.25">
      <c r="A37" s="32" t="s">
        <v>128</v>
      </c>
      <c r="B37" s="29" t="s">
        <v>190</v>
      </c>
      <c r="C37" s="21" t="s">
        <v>4</v>
      </c>
      <c r="D37" s="22">
        <v>106.75</v>
      </c>
      <c r="E37" s="26">
        <v>156.76</v>
      </c>
      <c r="F37" s="23">
        <f t="shared" ref="F37:F39" si="13">ROUND(E37+(E37*$G$7),2)</f>
        <v>189.68</v>
      </c>
      <c r="G37" s="30">
        <f t="shared" ref="G37:G39" si="14">D37*F37</f>
        <v>20248.34</v>
      </c>
      <c r="H37" s="7"/>
    </row>
    <row r="38" spans="1:9" s="4" customFormat="1" ht="57" customHeight="1" x14ac:dyDescent="0.25">
      <c r="A38" s="32" t="s">
        <v>129</v>
      </c>
      <c r="B38" s="29" t="s">
        <v>14</v>
      </c>
      <c r="C38" s="21" t="s">
        <v>4</v>
      </c>
      <c r="D38" s="22">
        <v>106.75</v>
      </c>
      <c r="E38" s="26">
        <v>2.4700000000000002</v>
      </c>
      <c r="F38" s="23">
        <f t="shared" si="13"/>
        <v>2.99</v>
      </c>
      <c r="G38" s="30">
        <f t="shared" si="14"/>
        <v>319.1825</v>
      </c>
      <c r="H38" s="7"/>
    </row>
    <row r="39" spans="1:9" s="4" customFormat="1" ht="72.75" customHeight="1" x14ac:dyDescent="0.25">
      <c r="A39" s="32" t="s">
        <v>130</v>
      </c>
      <c r="B39" s="29" t="s">
        <v>15</v>
      </c>
      <c r="C39" s="21" t="s">
        <v>4</v>
      </c>
      <c r="D39" s="22">
        <v>106.75</v>
      </c>
      <c r="E39" s="26">
        <v>21.14</v>
      </c>
      <c r="F39" s="23">
        <f t="shared" si="13"/>
        <v>25.58</v>
      </c>
      <c r="G39" s="30">
        <f t="shared" si="14"/>
        <v>2730.665</v>
      </c>
      <c r="H39" s="7"/>
    </row>
    <row r="40" spans="1:9" s="4" customFormat="1" x14ac:dyDescent="0.25">
      <c r="A40" s="25">
        <v>4</v>
      </c>
      <c r="B40" s="31" t="s">
        <v>23</v>
      </c>
      <c r="C40" s="21"/>
      <c r="D40" s="22">
        <v>0</v>
      </c>
      <c r="E40" s="26"/>
      <c r="F40" s="23"/>
      <c r="G40" s="27">
        <f>SUM(G41:G44)</f>
        <v>12952.539999999999</v>
      </c>
      <c r="H40" s="7"/>
    </row>
    <row r="41" spans="1:9" s="4" customFormat="1" ht="30" x14ac:dyDescent="0.25">
      <c r="A41" s="32" t="s">
        <v>131</v>
      </c>
      <c r="B41" s="29" t="s">
        <v>48</v>
      </c>
      <c r="C41" s="21" t="s">
        <v>4</v>
      </c>
      <c r="D41" s="22">
        <v>961</v>
      </c>
      <c r="E41" s="26">
        <v>1.86</v>
      </c>
      <c r="F41" s="23">
        <f t="shared" ref="F41:F42" si="15">ROUND(E41+(E41*$G$7),2)</f>
        <v>2.25</v>
      </c>
      <c r="G41" s="30">
        <f t="shared" ref="G41:G42" si="16">D41*F41</f>
        <v>2162.25</v>
      </c>
      <c r="H41" s="7"/>
    </row>
    <row r="42" spans="1:9" s="4" customFormat="1" ht="30" x14ac:dyDescent="0.25">
      <c r="A42" s="32" t="s">
        <v>132</v>
      </c>
      <c r="B42" s="29" t="s">
        <v>24</v>
      </c>
      <c r="C42" s="21" t="s">
        <v>4</v>
      </c>
      <c r="D42" s="22">
        <v>854</v>
      </c>
      <c r="E42" s="26">
        <v>8.92</v>
      </c>
      <c r="F42" s="23">
        <f t="shared" si="15"/>
        <v>10.79</v>
      </c>
      <c r="G42" s="30">
        <f t="shared" si="16"/>
        <v>9214.66</v>
      </c>
      <c r="H42" s="7"/>
    </row>
    <row r="43" spans="1:9" s="4" customFormat="1" ht="30" x14ac:dyDescent="0.25">
      <c r="A43" s="32" t="s">
        <v>133</v>
      </c>
      <c r="B43" s="29" t="s">
        <v>81</v>
      </c>
      <c r="C43" s="21" t="s">
        <v>4</v>
      </c>
      <c r="D43" s="22">
        <v>106.75</v>
      </c>
      <c r="E43" s="26">
        <v>2.11</v>
      </c>
      <c r="F43" s="23">
        <f t="shared" ref="F43:F44" si="17">ROUND(E43+(E43*$G$7),2)</f>
        <v>2.5499999999999998</v>
      </c>
      <c r="G43" s="30">
        <f t="shared" ref="G43:G44" si="18">D43*F43</f>
        <v>272.21249999999998</v>
      </c>
      <c r="H43" s="7"/>
    </row>
    <row r="44" spans="1:9" s="4" customFormat="1" ht="30" x14ac:dyDescent="0.25">
      <c r="A44" s="32" t="s">
        <v>134</v>
      </c>
      <c r="B44" s="29" t="s">
        <v>82</v>
      </c>
      <c r="C44" s="21" t="s">
        <v>4</v>
      </c>
      <c r="D44" s="22">
        <v>106.75</v>
      </c>
      <c r="E44" s="26">
        <v>10.09</v>
      </c>
      <c r="F44" s="23">
        <f t="shared" si="17"/>
        <v>12.21</v>
      </c>
      <c r="G44" s="30">
        <f t="shared" si="18"/>
        <v>1303.4175</v>
      </c>
      <c r="H44" s="7"/>
    </row>
    <row r="45" spans="1:9" x14ac:dyDescent="0.25">
      <c r="A45" s="25">
        <v>5</v>
      </c>
      <c r="B45" s="31" t="s">
        <v>59</v>
      </c>
      <c r="C45" s="21"/>
      <c r="D45" s="22">
        <v>0</v>
      </c>
      <c r="E45" s="26"/>
      <c r="F45" s="23"/>
      <c r="G45" s="27">
        <f>SUM(G46:G50)</f>
        <v>23627.934999999998</v>
      </c>
      <c r="H45" s="7"/>
    </row>
    <row r="46" spans="1:9" s="4" customFormat="1" ht="37.5" customHeight="1" x14ac:dyDescent="0.25">
      <c r="A46" s="32" t="s">
        <v>135</v>
      </c>
      <c r="B46" s="29" t="s">
        <v>93</v>
      </c>
      <c r="C46" s="21" t="s">
        <v>4</v>
      </c>
      <c r="D46" s="22">
        <v>106.75</v>
      </c>
      <c r="E46" s="26">
        <v>38.4</v>
      </c>
      <c r="F46" s="23">
        <f t="shared" ref="F46" si="19">ROUND(E46+(E46*$G$7),2)</f>
        <v>46.46</v>
      </c>
      <c r="G46" s="30">
        <f>D46*F46</f>
        <v>4959.6050000000005</v>
      </c>
      <c r="H46" s="7"/>
    </row>
    <row r="47" spans="1:9" ht="75" x14ac:dyDescent="0.25">
      <c r="A47" s="32" t="s">
        <v>136</v>
      </c>
      <c r="B47" s="29" t="s">
        <v>19</v>
      </c>
      <c r="C47" s="21" t="s">
        <v>4</v>
      </c>
      <c r="D47" s="22">
        <v>106.75</v>
      </c>
      <c r="E47" s="26">
        <v>28.62</v>
      </c>
      <c r="F47" s="23">
        <f t="shared" si="2"/>
        <v>34.630000000000003</v>
      </c>
      <c r="G47" s="30">
        <f>D47*F47</f>
        <v>3696.7525000000001</v>
      </c>
      <c r="H47" s="7"/>
    </row>
    <row r="48" spans="1:9" ht="54" customHeight="1" x14ac:dyDescent="0.25">
      <c r="A48" s="32" t="s">
        <v>137</v>
      </c>
      <c r="B48" s="29" t="s">
        <v>53</v>
      </c>
      <c r="C48" s="21" t="s">
        <v>4</v>
      </c>
      <c r="D48" s="22">
        <v>106.75</v>
      </c>
      <c r="E48" s="26">
        <v>61.46</v>
      </c>
      <c r="F48" s="23">
        <f t="shared" si="2"/>
        <v>74.37</v>
      </c>
      <c r="G48" s="30">
        <f t="shared" ref="G48:G49" si="20">D48*F48</f>
        <v>7938.9975000000004</v>
      </c>
      <c r="H48" s="7"/>
    </row>
    <row r="49" spans="1:8" ht="37.5" customHeight="1" x14ac:dyDescent="0.25">
      <c r="A49" s="32" t="s">
        <v>138</v>
      </c>
      <c r="B49" s="29" t="s">
        <v>57</v>
      </c>
      <c r="C49" s="21" t="s">
        <v>9</v>
      </c>
      <c r="D49" s="22">
        <v>107</v>
      </c>
      <c r="E49" s="26">
        <v>11.09</v>
      </c>
      <c r="F49" s="23">
        <f t="shared" si="2"/>
        <v>13.42</v>
      </c>
      <c r="G49" s="30">
        <f t="shared" si="20"/>
        <v>1435.94</v>
      </c>
      <c r="H49" s="4"/>
    </row>
    <row r="50" spans="1:8" s="4" customFormat="1" ht="52.5" customHeight="1" x14ac:dyDescent="0.25">
      <c r="A50" s="32" t="s">
        <v>139</v>
      </c>
      <c r="B50" s="29" t="s">
        <v>60</v>
      </c>
      <c r="C50" s="21" t="s">
        <v>4</v>
      </c>
      <c r="D50" s="22">
        <v>112</v>
      </c>
      <c r="E50" s="26">
        <v>41.3</v>
      </c>
      <c r="F50" s="23">
        <f t="shared" ref="F50" si="21">ROUND(E50+(E50*$G$7),2)</f>
        <v>49.97</v>
      </c>
      <c r="G50" s="30">
        <f t="shared" ref="G50" si="22">D50*F50</f>
        <v>5596.6399999999994</v>
      </c>
    </row>
    <row r="51" spans="1:8" s="4" customFormat="1" x14ac:dyDescent="0.25">
      <c r="A51" s="25">
        <v>6</v>
      </c>
      <c r="B51" s="31" t="s">
        <v>58</v>
      </c>
      <c r="C51" s="21" t="s">
        <v>1</v>
      </c>
      <c r="D51" s="22">
        <v>0</v>
      </c>
      <c r="E51" s="26"/>
      <c r="F51" s="23"/>
      <c r="G51" s="27">
        <f>SUM(G52:G56)</f>
        <v>31229.671199999997</v>
      </c>
    </row>
    <row r="52" spans="1:8" s="4" customFormat="1" ht="57.75" customHeight="1" x14ac:dyDescent="0.25">
      <c r="A52" s="32" t="s">
        <v>140</v>
      </c>
      <c r="B52" s="29" t="s">
        <v>192</v>
      </c>
      <c r="C52" s="21" t="s">
        <v>4</v>
      </c>
      <c r="D52" s="22">
        <v>25.2</v>
      </c>
      <c r="E52" s="26">
        <v>507.94</v>
      </c>
      <c r="F52" s="23">
        <f t="shared" ref="F52:F56" si="23">ROUND(E52+(E52*$G$7),2)</f>
        <v>614.61</v>
      </c>
      <c r="G52" s="30">
        <f t="shared" ref="G52:G56" si="24">D52*F52</f>
        <v>15488.172</v>
      </c>
    </row>
    <row r="53" spans="1:8" s="4" customFormat="1" ht="54" customHeight="1" x14ac:dyDescent="0.25">
      <c r="A53" s="32" t="s">
        <v>141</v>
      </c>
      <c r="B53" s="29" t="s">
        <v>195</v>
      </c>
      <c r="C53" s="21" t="s">
        <v>4</v>
      </c>
      <c r="D53" s="22">
        <v>10.08</v>
      </c>
      <c r="E53" s="26">
        <v>507.94</v>
      </c>
      <c r="F53" s="23">
        <f t="shared" ref="F53:F55" si="25">ROUND(E53+(E53*$G$7),2)</f>
        <v>614.61</v>
      </c>
      <c r="G53" s="30">
        <f t="shared" ref="G53:G55" si="26">D53*F53</f>
        <v>6195.2687999999998</v>
      </c>
    </row>
    <row r="54" spans="1:8" s="4" customFormat="1" ht="36.75" customHeight="1" x14ac:dyDescent="0.25">
      <c r="A54" s="32" t="s">
        <v>142</v>
      </c>
      <c r="B54" s="29" t="s">
        <v>184</v>
      </c>
      <c r="C54" s="21" t="s">
        <v>4</v>
      </c>
      <c r="D54" s="22">
        <v>10.8</v>
      </c>
      <c r="E54" s="26">
        <v>309.39</v>
      </c>
      <c r="F54" s="23">
        <f t="shared" si="25"/>
        <v>374.36</v>
      </c>
      <c r="G54" s="30">
        <f t="shared" si="26"/>
        <v>4043.0880000000002</v>
      </c>
    </row>
    <row r="55" spans="1:8" s="4" customFormat="1" ht="45.75" customHeight="1" x14ac:dyDescent="0.25">
      <c r="A55" s="32" t="s">
        <v>143</v>
      </c>
      <c r="B55" s="29" t="s">
        <v>193</v>
      </c>
      <c r="C55" s="21" t="s">
        <v>4</v>
      </c>
      <c r="D55" s="22">
        <v>3.84</v>
      </c>
      <c r="E55" s="26">
        <v>309.39</v>
      </c>
      <c r="F55" s="23">
        <f t="shared" si="25"/>
        <v>374.36</v>
      </c>
      <c r="G55" s="30">
        <f t="shared" si="26"/>
        <v>1437.5424</v>
      </c>
    </row>
    <row r="56" spans="1:8" s="4" customFormat="1" ht="38.25" customHeight="1" x14ac:dyDescent="0.25">
      <c r="A56" s="32" t="s">
        <v>144</v>
      </c>
      <c r="B56" s="29" t="s">
        <v>22</v>
      </c>
      <c r="C56" s="21" t="s">
        <v>55</v>
      </c>
      <c r="D56" s="22">
        <v>10.5</v>
      </c>
      <c r="E56" s="26">
        <v>320</v>
      </c>
      <c r="F56" s="23">
        <f t="shared" si="23"/>
        <v>387.2</v>
      </c>
      <c r="G56" s="30">
        <f t="shared" si="24"/>
        <v>4065.6</v>
      </c>
      <c r="H56" s="7"/>
    </row>
    <row r="57" spans="1:8" s="4" customFormat="1" x14ac:dyDescent="0.25">
      <c r="A57" s="25">
        <v>7</v>
      </c>
      <c r="B57" s="31" t="s">
        <v>42</v>
      </c>
      <c r="C57" s="21" t="s">
        <v>1</v>
      </c>
      <c r="D57" s="22">
        <v>0</v>
      </c>
      <c r="E57" s="26"/>
      <c r="F57" s="23"/>
      <c r="G57" s="27">
        <f>SUM(G58:G66)</f>
        <v>9244.3300000000017</v>
      </c>
    </row>
    <row r="58" spans="1:8" s="4" customFormat="1" ht="39" customHeight="1" x14ac:dyDescent="0.25">
      <c r="A58" s="32" t="s">
        <v>145</v>
      </c>
      <c r="B58" s="29" t="s">
        <v>87</v>
      </c>
      <c r="C58" s="21" t="s">
        <v>21</v>
      </c>
      <c r="D58" s="22">
        <v>20</v>
      </c>
      <c r="E58" s="26">
        <v>74.319999999999993</v>
      </c>
      <c r="F58" s="23">
        <f t="shared" ref="F58:F59" si="27">ROUND(E58+(E58*$G$7),2)</f>
        <v>89.93</v>
      </c>
      <c r="G58" s="30">
        <f t="shared" ref="G58" si="28">D58*F58</f>
        <v>1798.6000000000001</v>
      </c>
      <c r="H58" s="9"/>
    </row>
    <row r="59" spans="1:8" s="4" customFormat="1" ht="45" x14ac:dyDescent="0.25">
      <c r="A59" s="32" t="s">
        <v>146</v>
      </c>
      <c r="B59" s="29" t="s">
        <v>88</v>
      </c>
      <c r="C59" s="21" t="s">
        <v>21</v>
      </c>
      <c r="D59" s="22">
        <v>20</v>
      </c>
      <c r="E59" s="26">
        <v>89.09</v>
      </c>
      <c r="F59" s="23">
        <f t="shared" si="27"/>
        <v>107.8</v>
      </c>
      <c r="G59" s="30">
        <f t="shared" ref="G59" si="29">D59*F59</f>
        <v>2156</v>
      </c>
      <c r="H59" s="9"/>
    </row>
    <row r="60" spans="1:8" s="4" customFormat="1" ht="30" x14ac:dyDescent="0.25">
      <c r="A60" s="32" t="s">
        <v>147</v>
      </c>
      <c r="B60" s="29" t="s">
        <v>89</v>
      </c>
      <c r="C60" s="21" t="s">
        <v>21</v>
      </c>
      <c r="D60" s="22">
        <v>20</v>
      </c>
      <c r="E60" s="26">
        <v>123.92</v>
      </c>
      <c r="F60" s="23">
        <f t="shared" ref="F60:F66" si="30">ROUND(E60+(E60*$G$7),2)</f>
        <v>149.94</v>
      </c>
      <c r="G60" s="30">
        <f t="shared" ref="G60:G66" si="31">D60*F60</f>
        <v>2998.8</v>
      </c>
      <c r="H60" s="9"/>
    </row>
    <row r="61" spans="1:8" s="4" customFormat="1" ht="24" customHeight="1" x14ac:dyDescent="0.25">
      <c r="A61" s="32" t="s">
        <v>148</v>
      </c>
      <c r="B61" s="29" t="s">
        <v>43</v>
      </c>
      <c r="C61" s="21" t="s">
        <v>21</v>
      </c>
      <c r="D61" s="22">
        <v>1</v>
      </c>
      <c r="E61" s="26">
        <v>706.93</v>
      </c>
      <c r="F61" s="23">
        <f t="shared" si="30"/>
        <v>855.39</v>
      </c>
      <c r="G61" s="30">
        <f t="shared" si="31"/>
        <v>855.39</v>
      </c>
    </row>
    <row r="62" spans="1:8" s="4" customFormat="1" ht="33" customHeight="1" x14ac:dyDescent="0.25">
      <c r="A62" s="32" t="s">
        <v>149</v>
      </c>
      <c r="B62" s="29" t="s">
        <v>44</v>
      </c>
      <c r="C62" s="21" t="s">
        <v>21</v>
      </c>
      <c r="D62" s="22">
        <v>1</v>
      </c>
      <c r="E62" s="26">
        <v>20.67</v>
      </c>
      <c r="F62" s="23">
        <f t="shared" si="30"/>
        <v>25.01</v>
      </c>
      <c r="G62" s="30">
        <f t="shared" si="31"/>
        <v>25.01</v>
      </c>
    </row>
    <row r="63" spans="1:8" s="4" customFormat="1" ht="35.25" customHeight="1" x14ac:dyDescent="0.25">
      <c r="A63" s="32" t="s">
        <v>150</v>
      </c>
      <c r="B63" s="29" t="s">
        <v>45</v>
      </c>
      <c r="C63" s="21" t="s">
        <v>21</v>
      </c>
      <c r="D63" s="22">
        <v>1</v>
      </c>
      <c r="E63" s="26">
        <v>9.7100000000000009</v>
      </c>
      <c r="F63" s="23">
        <f t="shared" si="30"/>
        <v>11.75</v>
      </c>
      <c r="G63" s="30">
        <f t="shared" si="31"/>
        <v>11.75</v>
      </c>
      <c r="H63" s="9"/>
    </row>
    <row r="64" spans="1:8" s="4" customFormat="1" ht="32.25" customHeight="1" x14ac:dyDescent="0.25">
      <c r="A64" s="32" t="s">
        <v>151</v>
      </c>
      <c r="B64" s="29" t="s">
        <v>46</v>
      </c>
      <c r="C64" s="21" t="s">
        <v>21</v>
      </c>
      <c r="D64" s="22">
        <v>1</v>
      </c>
      <c r="E64" s="26">
        <v>23.7</v>
      </c>
      <c r="F64" s="23">
        <f t="shared" si="30"/>
        <v>28.68</v>
      </c>
      <c r="G64" s="30">
        <f t="shared" si="31"/>
        <v>28.68</v>
      </c>
      <c r="H64" s="9"/>
    </row>
    <row r="65" spans="1:9" s="4" customFormat="1" ht="37.5" customHeight="1" x14ac:dyDescent="0.25">
      <c r="A65" s="32" t="s">
        <v>152</v>
      </c>
      <c r="B65" s="29" t="s">
        <v>90</v>
      </c>
      <c r="C65" s="21" t="s">
        <v>9</v>
      </c>
      <c r="D65" s="22">
        <v>60</v>
      </c>
      <c r="E65" s="26">
        <v>11.83</v>
      </c>
      <c r="F65" s="23">
        <f t="shared" si="30"/>
        <v>14.31</v>
      </c>
      <c r="G65" s="30">
        <f t="shared" si="31"/>
        <v>858.6</v>
      </c>
    </row>
    <row r="66" spans="1:9" s="4" customFormat="1" ht="36" customHeight="1" x14ac:dyDescent="0.25">
      <c r="A66" s="32" t="s">
        <v>153</v>
      </c>
      <c r="B66" s="29" t="s">
        <v>91</v>
      </c>
      <c r="C66" s="21" t="s">
        <v>9</v>
      </c>
      <c r="D66" s="22">
        <v>30</v>
      </c>
      <c r="E66" s="26">
        <v>14.09</v>
      </c>
      <c r="F66" s="23">
        <f t="shared" si="30"/>
        <v>17.05</v>
      </c>
      <c r="G66" s="30">
        <f t="shared" si="31"/>
        <v>511.5</v>
      </c>
    </row>
    <row r="67" spans="1:9" s="4" customFormat="1" x14ac:dyDescent="0.25">
      <c r="A67" s="25">
        <v>8</v>
      </c>
      <c r="B67" s="31" t="s">
        <v>51</v>
      </c>
      <c r="C67" s="21" t="s">
        <v>1</v>
      </c>
      <c r="D67" s="22">
        <v>0</v>
      </c>
      <c r="E67" s="26"/>
      <c r="F67" s="23"/>
      <c r="G67" s="27">
        <f>SUM(G68:G73)</f>
        <v>11344.640000000001</v>
      </c>
    </row>
    <row r="68" spans="1:9" s="4" customFormat="1" ht="66.75" customHeight="1" x14ac:dyDescent="0.25">
      <c r="A68" s="32" t="s">
        <v>154</v>
      </c>
      <c r="B68" s="29" t="s">
        <v>196</v>
      </c>
      <c r="C68" s="21" t="s">
        <v>21</v>
      </c>
      <c r="D68" s="22">
        <v>9</v>
      </c>
      <c r="E68" s="26">
        <v>530.96</v>
      </c>
      <c r="F68" s="23">
        <f t="shared" ref="F68:F70" si="32">ROUND(E68+(E68*$G$7),2)</f>
        <v>642.46</v>
      </c>
      <c r="G68" s="30">
        <f t="shared" ref="G68:G70" si="33">D68*F68</f>
        <v>5782.14</v>
      </c>
      <c r="I68" s="9"/>
    </row>
    <row r="69" spans="1:9" s="4" customFormat="1" ht="37.5" customHeight="1" x14ac:dyDescent="0.25">
      <c r="A69" s="32" t="s">
        <v>155</v>
      </c>
      <c r="B69" s="29" t="s">
        <v>83</v>
      </c>
      <c r="C69" s="21" t="s">
        <v>21</v>
      </c>
      <c r="D69" s="22">
        <v>9</v>
      </c>
      <c r="E69" s="26">
        <v>37.51</v>
      </c>
      <c r="F69" s="23">
        <f t="shared" si="32"/>
        <v>45.39</v>
      </c>
      <c r="G69" s="30">
        <f t="shared" si="33"/>
        <v>408.51</v>
      </c>
    </row>
    <row r="70" spans="1:9" s="4" customFormat="1" ht="51.75" customHeight="1" x14ac:dyDescent="0.25">
      <c r="A70" s="32" t="s">
        <v>156</v>
      </c>
      <c r="B70" s="29" t="s">
        <v>111</v>
      </c>
      <c r="C70" s="21" t="s">
        <v>21</v>
      </c>
      <c r="D70" s="22">
        <v>4</v>
      </c>
      <c r="E70" s="26">
        <v>351.06</v>
      </c>
      <c r="F70" s="23">
        <f t="shared" si="32"/>
        <v>424.78</v>
      </c>
      <c r="G70" s="30">
        <f t="shared" si="33"/>
        <v>1699.12</v>
      </c>
    </row>
    <row r="71" spans="1:9" s="4" customFormat="1" ht="39" customHeight="1" x14ac:dyDescent="0.25">
      <c r="A71" s="32" t="s">
        <v>157</v>
      </c>
      <c r="B71" s="29" t="s">
        <v>186</v>
      </c>
      <c r="C71" s="21" t="s">
        <v>21</v>
      </c>
      <c r="D71" s="22">
        <v>1</v>
      </c>
      <c r="E71" s="26">
        <v>216.11</v>
      </c>
      <c r="F71" s="23">
        <f t="shared" ref="F71" si="34">ROUND(E71+(E71*$G$7),2)</f>
        <v>261.49</v>
      </c>
      <c r="G71" s="30">
        <f t="shared" ref="G71" si="35">D71*F71</f>
        <v>261.49</v>
      </c>
    </row>
    <row r="72" spans="1:9" s="4" customFormat="1" ht="36" customHeight="1" x14ac:dyDescent="0.25">
      <c r="A72" s="32" t="s">
        <v>158</v>
      </c>
      <c r="B72" s="29" t="s">
        <v>112</v>
      </c>
      <c r="C72" s="21" t="s">
        <v>21</v>
      </c>
      <c r="D72" s="22">
        <v>4</v>
      </c>
      <c r="E72" s="26">
        <v>525.14</v>
      </c>
      <c r="F72" s="23">
        <f t="shared" ref="F72:F73" si="36">ROUND(E72+(E72*$G$7),2)</f>
        <v>635.41999999999996</v>
      </c>
      <c r="G72" s="30">
        <f t="shared" ref="G72:G73" si="37">D72*F72</f>
        <v>2541.6799999999998</v>
      </c>
    </row>
    <row r="73" spans="1:9" s="4" customFormat="1" ht="36" customHeight="1" x14ac:dyDescent="0.25">
      <c r="A73" s="32" t="s">
        <v>187</v>
      </c>
      <c r="B73" s="29" t="s">
        <v>113</v>
      </c>
      <c r="C73" s="21" t="s">
        <v>21</v>
      </c>
      <c r="D73" s="22">
        <v>2</v>
      </c>
      <c r="E73" s="26">
        <v>269.3</v>
      </c>
      <c r="F73" s="23">
        <f t="shared" si="36"/>
        <v>325.85000000000002</v>
      </c>
      <c r="G73" s="30">
        <f t="shared" si="37"/>
        <v>651.70000000000005</v>
      </c>
    </row>
    <row r="74" spans="1:9" s="4" customFormat="1" x14ac:dyDescent="0.25">
      <c r="A74" s="25">
        <v>9</v>
      </c>
      <c r="B74" s="31" t="s">
        <v>26</v>
      </c>
      <c r="C74" s="21" t="s">
        <v>1</v>
      </c>
      <c r="D74" s="22">
        <v>0</v>
      </c>
      <c r="E74" s="26"/>
      <c r="F74" s="23"/>
      <c r="G74" s="27">
        <f>SUM(G75:G86)</f>
        <v>13181.56</v>
      </c>
    </row>
    <row r="75" spans="1:9" s="4" customFormat="1" ht="35.25" customHeight="1" x14ac:dyDescent="0.25">
      <c r="A75" s="32" t="s">
        <v>159</v>
      </c>
      <c r="B75" s="29" t="s">
        <v>194</v>
      </c>
      <c r="C75" s="21" t="s">
        <v>27</v>
      </c>
      <c r="D75" s="22">
        <v>22</v>
      </c>
      <c r="E75" s="26">
        <v>90.26</v>
      </c>
      <c r="F75" s="23">
        <f t="shared" ref="F75:F82" si="38">ROUND(E75+(E75*$G$7),2)</f>
        <v>109.21</v>
      </c>
      <c r="G75" s="30">
        <f>D75*F75</f>
        <v>2402.62</v>
      </c>
    </row>
    <row r="76" spans="1:9" s="4" customFormat="1" ht="45" x14ac:dyDescent="0.25">
      <c r="A76" s="32" t="s">
        <v>160</v>
      </c>
      <c r="B76" s="29" t="s">
        <v>84</v>
      </c>
      <c r="C76" s="21" t="s">
        <v>9</v>
      </c>
      <c r="D76" s="22">
        <v>300</v>
      </c>
      <c r="E76" s="26">
        <v>1.91</v>
      </c>
      <c r="F76" s="23">
        <f t="shared" ref="F76" si="39">ROUND(E76+(E76*$G$7),2)</f>
        <v>2.31</v>
      </c>
      <c r="G76" s="30">
        <f>D76*F76</f>
        <v>693</v>
      </c>
    </row>
    <row r="77" spans="1:9" s="4" customFormat="1" ht="45" x14ac:dyDescent="0.25">
      <c r="A77" s="32" t="s">
        <v>161</v>
      </c>
      <c r="B77" s="29" t="s">
        <v>28</v>
      </c>
      <c r="C77" s="21" t="s">
        <v>9</v>
      </c>
      <c r="D77" s="22">
        <v>300</v>
      </c>
      <c r="E77" s="26">
        <v>2.82</v>
      </c>
      <c r="F77" s="23">
        <f t="shared" si="38"/>
        <v>3.41</v>
      </c>
      <c r="G77" s="30">
        <f t="shared" ref="G77:G82" si="40">D77*F77</f>
        <v>1023</v>
      </c>
    </row>
    <row r="78" spans="1:9" s="4" customFormat="1" ht="45" x14ac:dyDescent="0.25">
      <c r="A78" s="32" t="s">
        <v>162</v>
      </c>
      <c r="B78" s="29" t="s">
        <v>29</v>
      </c>
      <c r="C78" s="21" t="s">
        <v>9</v>
      </c>
      <c r="D78" s="22">
        <v>300</v>
      </c>
      <c r="E78" s="26">
        <v>6.38</v>
      </c>
      <c r="F78" s="23">
        <f t="shared" si="38"/>
        <v>7.72</v>
      </c>
      <c r="G78" s="30">
        <f t="shared" si="40"/>
        <v>2316</v>
      </c>
    </row>
    <row r="79" spans="1:9" s="4" customFormat="1" ht="36" customHeight="1" x14ac:dyDescent="0.25">
      <c r="A79" s="32" t="s">
        <v>163</v>
      </c>
      <c r="B79" s="29" t="s">
        <v>30</v>
      </c>
      <c r="C79" s="21" t="s">
        <v>21</v>
      </c>
      <c r="D79" s="22">
        <v>30</v>
      </c>
      <c r="E79" s="26">
        <v>16.79</v>
      </c>
      <c r="F79" s="23">
        <f t="shared" si="38"/>
        <v>20.32</v>
      </c>
      <c r="G79" s="30">
        <f t="shared" si="40"/>
        <v>609.6</v>
      </c>
    </row>
    <row r="80" spans="1:9" s="4" customFormat="1" ht="40.5" customHeight="1" x14ac:dyDescent="0.25">
      <c r="A80" s="32" t="s">
        <v>164</v>
      </c>
      <c r="B80" s="29" t="s">
        <v>61</v>
      </c>
      <c r="C80" s="21" t="s">
        <v>21</v>
      </c>
      <c r="D80" s="22">
        <v>15</v>
      </c>
      <c r="E80" s="26">
        <v>32.56</v>
      </c>
      <c r="F80" s="23">
        <f t="shared" ref="F80" si="41">ROUND(E80+(E80*$G$7),2)</f>
        <v>39.4</v>
      </c>
      <c r="G80" s="30">
        <f t="shared" ref="G80" si="42">D80*F80</f>
        <v>591</v>
      </c>
    </row>
    <row r="81" spans="1:9" s="4" customFormat="1" ht="30" x14ac:dyDescent="0.25">
      <c r="A81" s="32" t="s">
        <v>165</v>
      </c>
      <c r="B81" s="29" t="s">
        <v>62</v>
      </c>
      <c r="C81" s="21" t="s">
        <v>21</v>
      </c>
      <c r="D81" s="22">
        <v>1</v>
      </c>
      <c r="E81" s="26">
        <v>137.43</v>
      </c>
      <c r="F81" s="23">
        <f t="shared" si="38"/>
        <v>166.29</v>
      </c>
      <c r="G81" s="30">
        <f t="shared" si="40"/>
        <v>166.29</v>
      </c>
      <c r="H81" s="9"/>
    </row>
    <row r="82" spans="1:9" s="4" customFormat="1" ht="40.5" customHeight="1" x14ac:dyDescent="0.25">
      <c r="A82" s="32" t="s">
        <v>166</v>
      </c>
      <c r="B82" s="29" t="s">
        <v>50</v>
      </c>
      <c r="C82" s="21" t="s">
        <v>21</v>
      </c>
      <c r="D82" s="22">
        <v>8</v>
      </c>
      <c r="E82" s="26">
        <v>16.32</v>
      </c>
      <c r="F82" s="23">
        <f t="shared" si="38"/>
        <v>19.75</v>
      </c>
      <c r="G82" s="30">
        <f t="shared" si="40"/>
        <v>158</v>
      </c>
    </row>
    <row r="83" spans="1:9" s="4" customFormat="1" ht="116.25" customHeight="1" x14ac:dyDescent="0.25">
      <c r="A83" s="32" t="s">
        <v>167</v>
      </c>
      <c r="B83" s="29" t="s">
        <v>185</v>
      </c>
      <c r="C83" s="21" t="s">
        <v>21</v>
      </c>
      <c r="D83" s="22">
        <v>20</v>
      </c>
      <c r="E83" s="26">
        <v>93.8</v>
      </c>
      <c r="F83" s="23">
        <f t="shared" ref="F83:F84" si="43">ROUND(E83+(E83*$G$7),2)</f>
        <v>113.5</v>
      </c>
      <c r="G83" s="30">
        <f t="shared" ref="G83:G84" si="44">D83*F83</f>
        <v>2270</v>
      </c>
    </row>
    <row r="84" spans="1:9" s="4" customFormat="1" ht="57" customHeight="1" x14ac:dyDescent="0.25">
      <c r="A84" s="32" t="s">
        <v>168</v>
      </c>
      <c r="B84" s="29" t="s">
        <v>114</v>
      </c>
      <c r="C84" s="21" t="s">
        <v>21</v>
      </c>
      <c r="D84" s="22">
        <v>1</v>
      </c>
      <c r="E84" s="26">
        <v>978.14</v>
      </c>
      <c r="F84" s="23">
        <f t="shared" si="43"/>
        <v>1183.55</v>
      </c>
      <c r="G84" s="30">
        <f t="shared" si="44"/>
        <v>1183.55</v>
      </c>
    </row>
    <row r="85" spans="1:9" s="4" customFormat="1" ht="45" x14ac:dyDescent="0.25">
      <c r="A85" s="32" t="s">
        <v>169</v>
      </c>
      <c r="B85" s="29" t="s">
        <v>116</v>
      </c>
      <c r="C85" s="21" t="s">
        <v>9</v>
      </c>
      <c r="D85" s="22">
        <v>50</v>
      </c>
      <c r="E85" s="26">
        <v>7.15</v>
      </c>
      <c r="F85" s="23">
        <f t="shared" ref="F85" si="45">ROUND(E85+(E85*$G$7),2)</f>
        <v>8.65</v>
      </c>
      <c r="G85" s="30">
        <f t="shared" ref="G85" si="46">D85*F85</f>
        <v>432.5</v>
      </c>
    </row>
    <row r="86" spans="1:9" s="4" customFormat="1" ht="45" x14ac:dyDescent="0.25">
      <c r="A86" s="32" t="s">
        <v>170</v>
      </c>
      <c r="B86" s="29" t="s">
        <v>115</v>
      </c>
      <c r="C86" s="21" t="s">
        <v>9</v>
      </c>
      <c r="D86" s="22">
        <v>200</v>
      </c>
      <c r="E86" s="26">
        <v>5.52</v>
      </c>
      <c r="F86" s="23">
        <f t="shared" ref="F86" si="47">ROUND(E86+(E86*$G$7),2)</f>
        <v>6.68</v>
      </c>
      <c r="G86" s="30">
        <f t="shared" ref="G86" si="48">D86*F86</f>
        <v>1336</v>
      </c>
    </row>
    <row r="87" spans="1:9" s="4" customFormat="1" x14ac:dyDescent="0.25">
      <c r="A87" s="25">
        <v>10</v>
      </c>
      <c r="B87" s="31" t="s">
        <v>17</v>
      </c>
      <c r="C87" s="21" t="s">
        <v>1</v>
      </c>
      <c r="D87" s="22">
        <v>0</v>
      </c>
      <c r="E87" s="26"/>
      <c r="F87" s="23"/>
      <c r="G87" s="27">
        <f>SUM(G88:G92)</f>
        <v>22244.294999999998</v>
      </c>
    </row>
    <row r="88" spans="1:9" s="4" customFormat="1" ht="64.5" customHeight="1" x14ac:dyDescent="0.25">
      <c r="A88" s="32" t="s">
        <v>171</v>
      </c>
      <c r="B88" s="29" t="s">
        <v>199</v>
      </c>
      <c r="C88" s="21" t="s">
        <v>4</v>
      </c>
      <c r="D88" s="22">
        <v>106.75</v>
      </c>
      <c r="E88" s="26">
        <v>91.43</v>
      </c>
      <c r="F88" s="23">
        <f t="shared" ref="F88:F89" si="49">ROUND(E88+(E88*$G$7),2)</f>
        <v>110.63</v>
      </c>
      <c r="G88" s="30">
        <f t="shared" ref="G88:G89" si="50">D88*F88</f>
        <v>11809.752499999999</v>
      </c>
      <c r="H88" s="8"/>
      <c r="I88" s="8"/>
    </row>
    <row r="89" spans="1:9" s="4" customFormat="1" ht="21" customHeight="1" x14ac:dyDescent="0.25">
      <c r="A89" s="32" t="s">
        <v>172</v>
      </c>
      <c r="B89" s="29" t="s">
        <v>198</v>
      </c>
      <c r="C89" s="21" t="s">
        <v>4</v>
      </c>
      <c r="D89" s="22">
        <v>106.75</v>
      </c>
      <c r="E89" s="26">
        <v>27.13</v>
      </c>
      <c r="F89" s="23">
        <f t="shared" si="49"/>
        <v>32.83</v>
      </c>
      <c r="G89" s="30">
        <f t="shared" si="50"/>
        <v>3504.6025</v>
      </c>
      <c r="H89" s="8"/>
      <c r="I89" s="9"/>
    </row>
    <row r="90" spans="1:9" s="4" customFormat="1" ht="45" x14ac:dyDescent="0.25">
      <c r="A90" s="32" t="s">
        <v>173</v>
      </c>
      <c r="B90" s="29" t="s">
        <v>56</v>
      </c>
      <c r="C90" s="21" t="s">
        <v>9</v>
      </c>
      <c r="D90" s="22">
        <v>34</v>
      </c>
      <c r="E90" s="26">
        <v>62.85</v>
      </c>
      <c r="F90" s="23">
        <f t="shared" ref="F90" si="51">ROUND(E90+(E90*$G$7),2)</f>
        <v>76.05</v>
      </c>
      <c r="G90" s="30">
        <f t="shared" ref="G90" si="52">D90*F90</f>
        <v>2585.6999999999998</v>
      </c>
      <c r="H90" s="8"/>
    </row>
    <row r="91" spans="1:9" s="4" customFormat="1" ht="30" x14ac:dyDescent="0.25">
      <c r="A91" s="32" t="s">
        <v>174</v>
      </c>
      <c r="B91" s="29" t="s">
        <v>67</v>
      </c>
      <c r="C91" s="21" t="s">
        <v>9</v>
      </c>
      <c r="D91" s="22">
        <v>44</v>
      </c>
      <c r="E91" s="26">
        <v>54.23</v>
      </c>
      <c r="F91" s="23">
        <f t="shared" ref="F91" si="53">ROUND(E91+(E91*$G$7),2)</f>
        <v>65.62</v>
      </c>
      <c r="G91" s="30">
        <f t="shared" ref="G91" si="54">D91*F91</f>
        <v>2887.28</v>
      </c>
      <c r="H91" s="8"/>
    </row>
    <row r="92" spans="1:9" s="4" customFormat="1" ht="51" customHeight="1" x14ac:dyDescent="0.25">
      <c r="A92" s="32" t="s">
        <v>175</v>
      </c>
      <c r="B92" s="29" t="s">
        <v>97</v>
      </c>
      <c r="C92" s="21" t="s">
        <v>9</v>
      </c>
      <c r="D92" s="22">
        <v>32</v>
      </c>
      <c r="E92" s="26">
        <v>37.630000000000003</v>
      </c>
      <c r="F92" s="23">
        <f t="shared" ref="F92" si="55">ROUND(E92+(E92*$G$7),2)</f>
        <v>45.53</v>
      </c>
      <c r="G92" s="30">
        <f t="shared" ref="G92" si="56">D92*F92</f>
        <v>1456.96</v>
      </c>
      <c r="H92" s="8"/>
    </row>
    <row r="93" spans="1:9" s="4" customFormat="1" x14ac:dyDescent="0.25">
      <c r="A93" s="25">
        <v>11</v>
      </c>
      <c r="B93" s="31" t="s">
        <v>64</v>
      </c>
      <c r="C93" s="21" t="s">
        <v>1</v>
      </c>
      <c r="D93" s="22">
        <v>0</v>
      </c>
      <c r="E93" s="26"/>
      <c r="F93" s="23"/>
      <c r="G93" s="27">
        <f>SUM(G94:G100)</f>
        <v>5808.7219999999998</v>
      </c>
    </row>
    <row r="94" spans="1:9" s="4" customFormat="1" ht="33" customHeight="1" x14ac:dyDescent="0.25">
      <c r="A94" s="32" t="s">
        <v>176</v>
      </c>
      <c r="B94" s="29" t="s">
        <v>63</v>
      </c>
      <c r="C94" s="21" t="s">
        <v>4</v>
      </c>
      <c r="D94" s="22">
        <v>2.2200000000000002</v>
      </c>
      <c r="E94" s="26">
        <v>236.28</v>
      </c>
      <c r="F94" s="23">
        <f t="shared" ref="F94:F95" si="57">ROUND(E94+(E94*$G$7),2)</f>
        <v>285.89999999999998</v>
      </c>
      <c r="G94" s="30">
        <f>D94*F94</f>
        <v>634.69799999999998</v>
      </c>
      <c r="H94" s="8"/>
    </row>
    <row r="95" spans="1:9" s="4" customFormat="1" ht="45" x14ac:dyDescent="0.25">
      <c r="A95" s="32" t="s">
        <v>177</v>
      </c>
      <c r="B95" s="29" t="s">
        <v>65</v>
      </c>
      <c r="C95" s="21" t="s">
        <v>21</v>
      </c>
      <c r="D95" s="22">
        <v>1</v>
      </c>
      <c r="E95" s="26">
        <v>204.46</v>
      </c>
      <c r="F95" s="23">
        <f t="shared" si="57"/>
        <v>247.4</v>
      </c>
      <c r="G95" s="30">
        <f>D95*F95</f>
        <v>247.4</v>
      </c>
    </row>
    <row r="96" spans="1:9" s="4" customFormat="1" ht="30" x14ac:dyDescent="0.25">
      <c r="A96" s="32" t="s">
        <v>178</v>
      </c>
      <c r="B96" s="29" t="s">
        <v>66</v>
      </c>
      <c r="C96" s="21" t="s">
        <v>21</v>
      </c>
      <c r="D96" s="22">
        <v>1</v>
      </c>
      <c r="E96" s="26">
        <v>5.9</v>
      </c>
      <c r="F96" s="23">
        <f t="shared" ref="F96:F97" si="58">ROUND(E96+(E96*$G$7),2)</f>
        <v>7.14</v>
      </c>
      <c r="G96" s="30">
        <f t="shared" ref="G96:G97" si="59">D96*F96</f>
        <v>7.14</v>
      </c>
    </row>
    <row r="97" spans="1:8" s="4" customFormat="1" ht="45" x14ac:dyDescent="0.25">
      <c r="A97" s="32" t="s">
        <v>179</v>
      </c>
      <c r="B97" s="29" t="s">
        <v>188</v>
      </c>
      <c r="C97" s="21" t="s">
        <v>21</v>
      </c>
      <c r="D97" s="22">
        <v>2</v>
      </c>
      <c r="E97" s="26">
        <v>41.67</v>
      </c>
      <c r="F97" s="23">
        <f t="shared" si="58"/>
        <v>50.42</v>
      </c>
      <c r="G97" s="30">
        <f t="shared" si="59"/>
        <v>100.84</v>
      </c>
    </row>
    <row r="98" spans="1:8" s="4" customFormat="1" ht="29.25" customHeight="1" x14ac:dyDescent="0.25">
      <c r="A98" s="32" t="s">
        <v>180</v>
      </c>
      <c r="B98" s="29" t="s">
        <v>77</v>
      </c>
      <c r="C98" s="21" t="s">
        <v>9</v>
      </c>
      <c r="D98" s="22">
        <v>9</v>
      </c>
      <c r="E98" s="26">
        <v>82.79</v>
      </c>
      <c r="F98" s="23">
        <f t="shared" ref="F98:F100" si="60">ROUND(E98+(E98*$G$7),2)</f>
        <v>100.18</v>
      </c>
      <c r="G98" s="30">
        <f t="shared" ref="G98:G100" si="61">D98*F98</f>
        <v>901.62000000000012</v>
      </c>
      <c r="H98" s="9"/>
    </row>
    <row r="99" spans="1:8" s="4" customFormat="1" ht="45" x14ac:dyDescent="0.25">
      <c r="A99" s="32" t="s">
        <v>181</v>
      </c>
      <c r="B99" s="29" t="s">
        <v>98</v>
      </c>
      <c r="C99" s="21" t="s">
        <v>8</v>
      </c>
      <c r="D99" s="22">
        <v>5.6</v>
      </c>
      <c r="E99" s="26">
        <v>495.82</v>
      </c>
      <c r="F99" s="23">
        <f t="shared" si="60"/>
        <v>599.94000000000005</v>
      </c>
      <c r="G99" s="30">
        <f t="shared" si="61"/>
        <v>3359.6640000000002</v>
      </c>
      <c r="H99" s="9"/>
    </row>
    <row r="100" spans="1:8" s="4" customFormat="1" ht="69.75" customHeight="1" x14ac:dyDescent="0.25">
      <c r="A100" s="32" t="s">
        <v>182</v>
      </c>
      <c r="B100" s="29" t="s">
        <v>99</v>
      </c>
      <c r="C100" s="21" t="s">
        <v>9</v>
      </c>
      <c r="D100" s="22">
        <v>1</v>
      </c>
      <c r="E100" s="26">
        <v>460.63</v>
      </c>
      <c r="F100" s="23">
        <f t="shared" si="60"/>
        <v>557.36</v>
      </c>
      <c r="G100" s="30">
        <f t="shared" si="61"/>
        <v>557.36</v>
      </c>
      <c r="H100" s="9"/>
    </row>
    <row r="101" spans="1:8" s="4" customFormat="1" x14ac:dyDescent="0.25">
      <c r="A101" s="25">
        <v>12</v>
      </c>
      <c r="B101" s="31" t="s">
        <v>31</v>
      </c>
      <c r="C101" s="21" t="s">
        <v>1</v>
      </c>
      <c r="D101" s="22">
        <v>0</v>
      </c>
      <c r="E101" s="26"/>
      <c r="F101" s="23"/>
      <c r="G101" s="27">
        <f>G102</f>
        <v>729.22050000000002</v>
      </c>
    </row>
    <row r="102" spans="1:8" s="4" customFormat="1" ht="21" customHeight="1" x14ac:dyDescent="0.25">
      <c r="A102" s="36" t="s">
        <v>183</v>
      </c>
      <c r="B102" s="37" t="s">
        <v>32</v>
      </c>
      <c r="C102" s="38" t="s">
        <v>4</v>
      </c>
      <c r="D102" s="39">
        <v>156.15</v>
      </c>
      <c r="E102" s="40">
        <v>3.86</v>
      </c>
      <c r="F102" s="41">
        <f t="shared" ref="F102" si="62">ROUND(E102+(E102*$G$7),2)</f>
        <v>4.67</v>
      </c>
      <c r="G102" s="42">
        <f>D102*F102</f>
        <v>729.22050000000002</v>
      </c>
      <c r="H102" s="7"/>
    </row>
    <row r="103" spans="1:8" s="4" customFormat="1" ht="18" customHeight="1" x14ac:dyDescent="0.25">
      <c r="A103" s="43"/>
      <c r="B103" s="15" t="s">
        <v>0</v>
      </c>
      <c r="C103" s="16"/>
      <c r="D103" s="17"/>
      <c r="E103" s="18"/>
      <c r="F103" s="18"/>
      <c r="G103" s="44">
        <f>SUM(G10+G18+G36+G40+G45+G51+G57+G67+G74+G87+G93+G101)</f>
        <v>325725.44540000003</v>
      </c>
    </row>
    <row r="104" spans="1:8" s="4" customFormat="1" x14ac:dyDescent="0.25">
      <c r="A104" s="10"/>
      <c r="B104" s="10"/>
      <c r="C104" s="10"/>
      <c r="D104" s="10"/>
      <c r="E104" s="10"/>
      <c r="F104" s="10"/>
      <c r="G104" s="10"/>
    </row>
    <row r="105" spans="1:8" s="4" customFormat="1" x14ac:dyDescent="0.25">
      <c r="A105" s="10"/>
      <c r="B105" s="10"/>
      <c r="C105" s="10"/>
      <c r="D105" s="10"/>
      <c r="E105" s="10"/>
      <c r="F105" s="10"/>
      <c r="G105" s="10"/>
    </row>
    <row r="106" spans="1:8" s="4" customFormat="1" x14ac:dyDescent="0.25">
      <c r="A106" s="10"/>
      <c r="B106" s="10"/>
      <c r="C106" s="10"/>
      <c r="D106" s="10"/>
      <c r="E106" s="10"/>
      <c r="F106" s="10"/>
      <c r="G106" s="10"/>
    </row>
    <row r="107" spans="1:8" s="4" customFormat="1" x14ac:dyDescent="0.25">
      <c r="A107" s="10"/>
      <c r="B107" s="10"/>
      <c r="C107" s="10"/>
      <c r="D107" s="10"/>
      <c r="E107" s="10"/>
      <c r="F107" s="10"/>
      <c r="G107" s="10"/>
    </row>
    <row r="108" spans="1:8" x14ac:dyDescent="0.25">
      <c r="A108" s="10"/>
      <c r="B108" s="10"/>
      <c r="C108" s="10"/>
      <c r="D108" s="10"/>
      <c r="E108" s="10"/>
      <c r="F108" s="10"/>
      <c r="G108" s="10"/>
    </row>
    <row r="109" spans="1:8" ht="15.75" x14ac:dyDescent="0.25">
      <c r="A109" s="34" t="s">
        <v>94</v>
      </c>
      <c r="B109" s="10"/>
      <c r="C109" s="52" t="s">
        <v>95</v>
      </c>
      <c r="D109" s="52"/>
      <c r="E109" s="52"/>
      <c r="F109" s="52"/>
      <c r="G109" s="10"/>
    </row>
    <row r="110" spans="1:8" ht="15.75" x14ac:dyDescent="0.25">
      <c r="A110" s="34" t="s">
        <v>41</v>
      </c>
      <c r="B110" s="10"/>
      <c r="C110" s="52" t="s">
        <v>96</v>
      </c>
      <c r="D110" s="52"/>
      <c r="E110" s="52"/>
      <c r="F110" s="52"/>
      <c r="G110" s="33"/>
    </row>
    <row r="111" spans="1:8" ht="15.75" x14ac:dyDescent="0.25">
      <c r="A111" s="34" t="s">
        <v>197</v>
      </c>
      <c r="B111" s="10"/>
      <c r="C111" s="10"/>
      <c r="D111" s="10"/>
      <c r="E111" s="10"/>
      <c r="F111" s="10"/>
      <c r="G111" s="10"/>
    </row>
    <row r="112" spans="1:8" x14ac:dyDescent="0.25">
      <c r="A112" s="10"/>
      <c r="B112" s="10"/>
      <c r="C112" s="10"/>
      <c r="D112" s="10"/>
      <c r="E112" s="10"/>
      <c r="F112" s="10"/>
      <c r="G112" s="10"/>
    </row>
  </sheetData>
  <mergeCells count="9">
    <mergeCell ref="A1:G1"/>
    <mergeCell ref="A6:G6"/>
    <mergeCell ref="C109:F109"/>
    <mergeCell ref="C110:F110"/>
    <mergeCell ref="A2:G2"/>
    <mergeCell ref="A4:G4"/>
    <mergeCell ref="A5:G5"/>
    <mergeCell ref="A7:E7"/>
    <mergeCell ref="A3:G3"/>
  </mergeCells>
  <pageMargins left="0.51181102362204722" right="0.51181102362204722" top="0.78740157480314965" bottom="0.78740157480314965" header="0.31496062992125984" footer="0.31496062992125984"/>
  <pageSetup paperSize="9" scale="65" orientation="portrait" r:id="rId1"/>
  <ignoredErrors>
    <ignoredError sqref="G23 G10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Ana Mara</cp:lastModifiedBy>
  <cp:lastPrinted>2022-07-05T16:57:27Z</cp:lastPrinted>
  <dcterms:created xsi:type="dcterms:W3CDTF">2019-06-10T18:07:57Z</dcterms:created>
  <dcterms:modified xsi:type="dcterms:W3CDTF">2022-07-05T16:57:29Z</dcterms:modified>
</cp:coreProperties>
</file>