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Desktop\ADM 2021-2024\DOCUMENTAÇÃO\OBRAS\Predio Ponte - PM\ATUALIZADO\"/>
    </mc:Choice>
  </mc:AlternateContent>
  <bookViews>
    <workbookView xWindow="0" yWindow="0" windowWidth="20490" windowHeight="904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Plan1!$A$1:$G$136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9" i="1" l="1"/>
  <c r="G119" i="1" s="1"/>
  <c r="F70" i="1"/>
  <c r="G70" i="1" s="1"/>
  <c r="F60" i="1" l="1"/>
  <c r="G60" i="1" s="1"/>
  <c r="F86" i="1" l="1"/>
  <c r="F14" i="1"/>
  <c r="G14" i="1" s="1"/>
  <c r="F16" i="1" l="1"/>
  <c r="G16" i="1" s="1"/>
  <c r="F17" i="1"/>
  <c r="G17" i="1" s="1"/>
  <c r="F18" i="1"/>
  <c r="G18" i="1" s="1"/>
  <c r="F15" i="1"/>
  <c r="G15" i="1" s="1"/>
  <c r="G126" i="1" l="1"/>
  <c r="F91" i="1" l="1"/>
  <c r="G91" i="1" s="1"/>
  <c r="F44" i="1" l="1"/>
  <c r="G44" i="1" s="1"/>
  <c r="F114" i="1" l="1"/>
  <c r="G114" i="1" s="1"/>
  <c r="F110" i="1"/>
  <c r="G110" i="1" s="1"/>
  <c r="F111" i="1"/>
  <c r="G111" i="1" s="1"/>
  <c r="F13" i="1"/>
  <c r="G13" i="1" s="1"/>
  <c r="F63" i="1"/>
  <c r="G63" i="1" s="1"/>
  <c r="F22" i="1"/>
  <c r="G22" i="1" s="1"/>
  <c r="F21" i="1"/>
  <c r="G21" i="1" s="1"/>
  <c r="F125" i="1" l="1"/>
  <c r="G125" i="1" s="1"/>
  <c r="F90" i="1" l="1"/>
  <c r="G90" i="1" s="1"/>
  <c r="F123" i="1"/>
  <c r="G123" i="1" s="1"/>
  <c r="F124" i="1"/>
  <c r="G124" i="1" s="1"/>
  <c r="F122" i="1"/>
  <c r="G122" i="1" s="1"/>
  <c r="F121" i="1"/>
  <c r="G121" i="1" s="1"/>
  <c r="F118" i="1"/>
  <c r="G118" i="1" s="1"/>
  <c r="F117" i="1"/>
  <c r="G117" i="1" s="1"/>
  <c r="F116" i="1"/>
  <c r="G116" i="1" s="1"/>
  <c r="F115" i="1"/>
  <c r="G115" i="1" s="1"/>
  <c r="F113" i="1"/>
  <c r="G113" i="1" s="1"/>
  <c r="F67" i="1"/>
  <c r="G67" i="1" s="1"/>
  <c r="F69" i="1"/>
  <c r="G69" i="1" s="1"/>
  <c r="F68" i="1"/>
  <c r="G68" i="1" s="1"/>
  <c r="F66" i="1"/>
  <c r="G66" i="1" s="1"/>
  <c r="F65" i="1"/>
  <c r="G65" i="1" s="1"/>
  <c r="F64" i="1"/>
  <c r="G64" i="1" s="1"/>
  <c r="F62" i="1"/>
  <c r="G62" i="1" s="1"/>
  <c r="F109" i="1"/>
  <c r="G109" i="1" s="1"/>
  <c r="F108" i="1"/>
  <c r="G108" i="1" s="1"/>
  <c r="F107" i="1"/>
  <c r="G107" i="1" s="1"/>
  <c r="F106" i="1"/>
  <c r="G106" i="1" s="1"/>
  <c r="F51" i="1"/>
  <c r="G51" i="1" s="1"/>
  <c r="F52" i="1"/>
  <c r="G52" i="1" s="1"/>
  <c r="F50" i="1"/>
  <c r="G50" i="1" s="1"/>
  <c r="F48" i="1"/>
  <c r="G48" i="1" s="1"/>
  <c r="F56" i="1"/>
  <c r="G56" i="1" s="1"/>
  <c r="F55" i="1"/>
  <c r="G55" i="1" s="1"/>
  <c r="G112" i="1" l="1"/>
  <c r="G61" i="1"/>
  <c r="G120" i="1"/>
  <c r="G105" i="1"/>
  <c r="G49" i="1"/>
  <c r="F88" i="1" l="1"/>
  <c r="G88" i="1" s="1"/>
  <c r="F89" i="1"/>
  <c r="G89" i="1" s="1"/>
  <c r="F83" i="1" l="1"/>
  <c r="G83" i="1" s="1"/>
  <c r="F31" i="1"/>
  <c r="G31" i="1" s="1"/>
  <c r="F30" i="1"/>
  <c r="G30" i="1" s="1"/>
  <c r="F29" i="1"/>
  <c r="G29" i="1" s="1"/>
  <c r="F28" i="1"/>
  <c r="G28" i="1" s="1"/>
  <c r="F59" i="1" l="1"/>
  <c r="G59" i="1" s="1"/>
  <c r="F58" i="1"/>
  <c r="G58" i="1" s="1"/>
  <c r="G57" i="1" l="1"/>
  <c r="F54" i="1"/>
  <c r="G54" i="1" s="1"/>
  <c r="G53" i="1" l="1"/>
  <c r="F128" i="1" l="1"/>
  <c r="G128" i="1" s="1"/>
  <c r="G127" i="1" s="1"/>
  <c r="F40" i="1" l="1"/>
  <c r="G40" i="1" s="1"/>
  <c r="F39" i="1"/>
  <c r="G39" i="1" s="1"/>
  <c r="F93" i="1"/>
  <c r="G93" i="1" s="1"/>
  <c r="F94" i="1"/>
  <c r="G94" i="1" s="1"/>
  <c r="F87" i="1"/>
  <c r="G87" i="1" s="1"/>
  <c r="G86" i="1"/>
  <c r="F100" i="1"/>
  <c r="G100" i="1" s="1"/>
  <c r="F99" i="1"/>
  <c r="G99" i="1" s="1"/>
  <c r="F98" i="1"/>
  <c r="G98" i="1" s="1"/>
  <c r="F96" i="1"/>
  <c r="G96" i="1" s="1"/>
  <c r="F95" i="1"/>
  <c r="G95" i="1" s="1"/>
  <c r="F85" i="1"/>
  <c r="G85" i="1" s="1"/>
  <c r="F84" i="1"/>
  <c r="G84" i="1" s="1"/>
  <c r="F82" i="1"/>
  <c r="G82" i="1" s="1"/>
  <c r="F80" i="1"/>
  <c r="G80" i="1" s="1"/>
  <c r="F79" i="1"/>
  <c r="G79" i="1" s="1"/>
  <c r="F78" i="1"/>
  <c r="G78" i="1" s="1"/>
  <c r="F77" i="1"/>
  <c r="G77" i="1" s="1"/>
  <c r="F76" i="1"/>
  <c r="G76" i="1" s="1"/>
  <c r="F75" i="1"/>
  <c r="G75" i="1" s="1"/>
  <c r="F74" i="1"/>
  <c r="G74" i="1" s="1"/>
  <c r="F41" i="1"/>
  <c r="G41" i="1" s="1"/>
  <c r="G81" i="1" l="1"/>
  <c r="G97" i="1"/>
  <c r="G92" i="1"/>
  <c r="G73" i="1"/>
  <c r="F42" i="1" l="1"/>
  <c r="G42" i="1" s="1"/>
  <c r="G38" i="1" s="1"/>
  <c r="F35" i="1"/>
  <c r="G35" i="1" s="1"/>
  <c r="F36" i="1"/>
  <c r="G36" i="1" s="1"/>
  <c r="F37" i="1"/>
  <c r="G37" i="1" s="1"/>
  <c r="G34" i="1" l="1"/>
  <c r="F23" i="1" l="1"/>
  <c r="G23" i="1" s="1"/>
  <c r="F24" i="1"/>
  <c r="G24" i="1" s="1"/>
  <c r="F25" i="1"/>
  <c r="G25" i="1" s="1"/>
  <c r="F26" i="1"/>
  <c r="G26" i="1" s="1"/>
  <c r="F27" i="1"/>
  <c r="G27" i="1" s="1"/>
  <c r="F32" i="1"/>
  <c r="G32" i="1" s="1"/>
  <c r="F33" i="1"/>
  <c r="G33" i="1" s="1"/>
  <c r="F45" i="1"/>
  <c r="G45" i="1" s="1"/>
  <c r="F46" i="1"/>
  <c r="G46" i="1" s="1"/>
  <c r="F47" i="1"/>
  <c r="G47" i="1" s="1"/>
  <c r="F102" i="1"/>
  <c r="G102" i="1" s="1"/>
  <c r="F103" i="1"/>
  <c r="G103" i="1" s="1"/>
  <c r="F104" i="1"/>
  <c r="G104" i="1" s="1"/>
  <c r="F20" i="1"/>
  <c r="G20" i="1" s="1"/>
  <c r="F12" i="1"/>
  <c r="G12" i="1" s="1"/>
  <c r="G11" i="1" s="1"/>
  <c r="G43" i="1" l="1"/>
  <c r="G19" i="1"/>
  <c r="G101" i="1"/>
  <c r="G72" i="1" s="1"/>
  <c r="G10" i="1" l="1"/>
  <c r="G9" i="1" s="1"/>
</calcChain>
</file>

<file path=xl/sharedStrings.xml><?xml version="1.0" encoding="utf-8"?>
<sst xmlns="http://schemas.openxmlformats.org/spreadsheetml/2006/main" count="368" uniqueCount="230">
  <si>
    <t>TOTAL</t>
  </si>
  <si>
    <t/>
  </si>
  <si>
    <t>1.1</t>
  </si>
  <si>
    <t>SERVIÇOS PRELIMINARES</t>
  </si>
  <si>
    <t>1.1.1</t>
  </si>
  <si>
    <t>M2</t>
  </si>
  <si>
    <t>1.2</t>
  </si>
  <si>
    <t>FUNDAÇÃO E SUPERESTRUTURA</t>
  </si>
  <si>
    <t>1.2.1</t>
  </si>
  <si>
    <t>ESCAVAÇÃO MANUAL DE VALA COM PROFUNDIDADE MENOR OU IGUAL A 1,30 M. AF_03/2016</t>
  </si>
  <si>
    <t>M3</t>
  </si>
  <si>
    <t>1.2.2</t>
  </si>
  <si>
    <t>M</t>
  </si>
  <si>
    <t>1.2.3</t>
  </si>
  <si>
    <t>FABRICAÇÃO, MONTAGEM E DESMONTAGEM DE FÔRMA PARA VIGA BALDRAME, EM MADEIRA SERRADA, E=25 MM, 4 UTILIZAÇÕES. AF_06/2017</t>
  </si>
  <si>
    <t>1.2.5</t>
  </si>
  <si>
    <t>ARMAÇÃO DE PILAR OU VIGA DE UMA ESTRUTURA CONVENCIONAL DE CONCRETO ARMADO EM UMA EDIFICAÇÃO TÉRREA OU SOBRADO UTILIZANDO AÇO CA-50 DE 10,0 MM - MONTAGEM. AF_12/2015</t>
  </si>
  <si>
    <t>KG</t>
  </si>
  <si>
    <t>1.2.7</t>
  </si>
  <si>
    <t>1.2.9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</si>
  <si>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</si>
  <si>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</si>
  <si>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</si>
  <si>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</si>
  <si>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1.3</t>
  </si>
  <si>
    <t>COBERTURA</t>
  </si>
  <si>
    <t>1.3.2</t>
  </si>
  <si>
    <t>1.4</t>
  </si>
  <si>
    <t>PISOS</t>
  </si>
  <si>
    <t>1.4.1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</si>
  <si>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</si>
  <si>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1.4.2</t>
  </si>
  <si>
    <t>1.4.3</t>
  </si>
  <si>
    <t>1.5</t>
  </si>
  <si>
    <t>1.5.1</t>
  </si>
  <si>
    <t>UN</t>
  </si>
  <si>
    <t>1.5.2</t>
  </si>
  <si>
    <t>1.5.3</t>
  </si>
  <si>
    <t>SOLEIRA/ PEITORIL EM MARMORE, POLIDO, BRANCO COMUM, L= *15* CM, E=  *2* CM,  CORTE RETO</t>
  </si>
  <si>
    <t>PINTURA</t>
  </si>
  <si>
    <t>1.6.2</t>
  </si>
  <si>
    <t>APLICAÇÃO MANUAL DE PINTURA COM TINTA LÁTEX ACRÍLICA EM PAREDES, DUAS DEMÃOS. AF_06/2014</t>
  </si>
  <si>
    <t>1.7</t>
  </si>
  <si>
    <t>INSTALAÇÃO ELÉTRICA</t>
  </si>
  <si>
    <t>1.7.1</t>
  </si>
  <si>
    <t xml:space="preserve">UN    </t>
  </si>
  <si>
    <t>1.7.2</t>
  </si>
  <si>
    <t>CABO DE COBRE FLEXÍVEL ISOLADO, 2,5 MM², ANTI-CHAMA 450/750 V, PARA CIRCUITOS TERMINAIS - FORNECIMENTO E INSTALAÇÃO. AF_12/2015</t>
  </si>
  <si>
    <t>1.7.3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</si>
  <si>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</si>
  <si>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</si>
  <si>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1.8</t>
  </si>
  <si>
    <t>LIMPEZA</t>
  </si>
  <si>
    <t>1.8.1</t>
  </si>
  <si>
    <t>LIMPEZA GERAL DE OBRA</t>
  </si>
  <si>
    <t>ITEM</t>
  </si>
  <si>
    <t>DESCRIÇÃO</t>
  </si>
  <si>
    <t>UNID</t>
  </si>
  <si>
    <t>QUANT</t>
  </si>
  <si>
    <t>CUSTO UNITÁRIO (R$)</t>
  </si>
  <si>
    <t>UNITÁRIO COM BDI (R$)</t>
  </si>
  <si>
    <t>VALOR TOTAL COM BDI (R$)</t>
  </si>
  <si>
    <t xml:space="preserve">BDI: </t>
  </si>
  <si>
    <t>CREA: 56.250/D</t>
  </si>
  <si>
    <t>INSTALAÇÃO HIDRO-SANITÁRIA</t>
  </si>
  <si>
    <t>CAIXA D´ÁGUA EM POLIETILENO, 1000 LITROS, COM ACESSÓRIOS</t>
  </si>
  <si>
    <t>TORNEIRA DE BOIA, ROSCÁVEL, 3/4 , FORNECIDA E INSTALADA EM RESERVAÇÃO DE ÁGUA. AF_06/2016</t>
  </si>
  <si>
    <t>ADAPTADOR PVC SOLDAVEL, COM FLANGE E ANEL DE VEDACAO, 20 MM X 1/2", PARA CAIXA D'AGUA</t>
  </si>
  <si>
    <t>ADAPTADOR PVC SOLDAVEL, COM FLANGE E ANEL DE VEDACAO, 50 MM X 1 1/2", PARA CAIXA D'AGUA</t>
  </si>
  <si>
    <t>1.2.8</t>
  </si>
  <si>
    <t>1.3.1</t>
  </si>
  <si>
    <t>1.3.3</t>
  </si>
  <si>
    <t>PLANILHA ORÇAMENTÁRIA</t>
  </si>
  <si>
    <t>LAJE PRÉ-MOLDADA UNIDIRECIONAL, BIAPOIADA, PARA PISO, ENCHIMENTO EM CERÂMICA, VIGOTA CONVENCIONAL, ALTURA TOTAL DA LAJE (ENCHIMENTO+CAPA) = (8+4). AF_11/2020</t>
  </si>
  <si>
    <t>PAVIMENTO TÉRREO</t>
  </si>
  <si>
    <t>LAJE PRÉ-MOLDADA UNIDIRECIONAL, BIAPOIADA, PARA FORRO, ENCHIMENTO EM CERÂMICA, VIGOTA CONVENCIONAL, ALTURA TOTAL DA LAJE (ENCHIMENTO+CAPA) = (8+3). AF_11/2020</t>
  </si>
  <si>
    <t>APLICAÇÃO DE FUNDO SELADOR ACRÍLICO EM PAREDES, UMA DEMÃO. AF_06/2014</t>
  </si>
  <si>
    <t>PLACA DE OBRA (PARA CONSTRUCAO CIVIL) EM CHAPA GALVANIZADA *N. 22*, ADESIVADA</t>
  </si>
  <si>
    <t>DISJUNTOR MONOPOLAR TIPO NEMA, CORRENTE NOMINAL DE 10 ATÉ 30A - FORNECIMENTO E INSTALAÇÃO. AF_10/2020</t>
  </si>
  <si>
    <t>1.1.2</t>
  </si>
  <si>
    <t>LOUÇAS E METAIS</t>
  </si>
  <si>
    <t>1.6</t>
  </si>
  <si>
    <t>1.6.1</t>
  </si>
  <si>
    <t>1.6.3</t>
  </si>
  <si>
    <t>1.2.4</t>
  </si>
  <si>
    <t>1.2.6</t>
  </si>
  <si>
    <t>1.4.4</t>
  </si>
  <si>
    <t>REVESTIMENTO CERÂMICO PARA PISO COM PLACAS TIPO ESMALTADA EXTRA DE DIMENSÕES 60X60 CM APLICADA EM AMBIENTES DE ÁREA MAIOR QUE 10 M2. AF_06/2014</t>
  </si>
  <si>
    <t>FABRICAÇÃO DE ESCORAS DO TIPO PONTALETE, EM MADEIRA, PARA PÉ-DIREITO SIMPLES. AF_09/2020</t>
  </si>
  <si>
    <t>REVESTIMENTO CERÂMICO PARA PISO COM PLACAS TIPO ESMALTADA EXTRA DE DIMENSÕES 60X60 CM APLICADA EM AMBIENTES DE ÁREA ENTRE 5 M2 E 10 M2. AF_06/2014</t>
  </si>
  <si>
    <t xml:space="preserve"> M2     </t>
  </si>
  <si>
    <t>LAJE DE PISO</t>
  </si>
  <si>
    <t>CALHA EM CHAPA DE AÇO GALVANIZADO NÚMERO 24, DESENVOLVIMENTO DE 33 CM, INCLUSO TRANSPORTE VERTICAL. AF_07/2019</t>
  </si>
  <si>
    <t>CONCRETO FCK = 40MPA, TRAÇO 1:1,6:1,9 (CIMENTO/ AREIA MÉDIA/ BRITA 1)  - PREPARO MECÂNICO COM BETONEIRA 400 L. AF_07/2016</t>
  </si>
  <si>
    <t>INSTALAÇÃO DE VIDRO TEMPERADO, E = 8 MM, ENCAIXADO EM PERFIL U. AF_01/2021_P</t>
  </si>
  <si>
    <t>RODAPÉ CERÂMICO DE 7CM DE ALTURA COM PLACAS TIPO ESMALTADA EXTRA DE DIMENSÕES 60X60CM. AF_06/2014</t>
  </si>
  <si>
    <t>SUPERESTRUTURA</t>
  </si>
  <si>
    <t>ESQUADRIAS</t>
  </si>
  <si>
    <t>PISOS E AZULEJOS</t>
  </si>
  <si>
    <t>1.5.4</t>
  </si>
  <si>
    <t>REVESTIMENTO CERÂMICO PARA PAREDES INTERNAS COM PLACAS TIPO ESMALTADA EXTRA DE DIMENSÕES 20X20 CM APLICADAS EM AMBIENTES DE ÁREA MENOR QUE 5M² NA ALTURA INTEIRA DAS PAREDES. AF_06/2014</t>
  </si>
  <si>
    <t>INTERRUPTOR PARALELO (2 MÓDULOS), 10A/250V, INCLUINDO SUPORTE E PLACA - FORNECIMENTO E INSTALAÇÃO. AF_12/2015</t>
  </si>
  <si>
    <t>QUADRO DE DISTRIBUIÇÃO DE LUZ EM PVC DE EMBUTIR, ATÉ 8 DIVISÕES MODULARES, DIMENSÕES EXTERNAS 160 X 240 X 89 MM</t>
  </si>
  <si>
    <t>PRIMEIRO PAVIMENTO</t>
  </si>
  <si>
    <t>BANCADA EM GRANITO CINZA ANDORINHA E = 3 CM, APOIADA EM ALVENARIA</t>
  </si>
  <si>
    <t>SERVIÇOS COMPLEMENTARES</t>
  </si>
  <si>
    <t>CUBA DE EMBUTIR DE AÇO INOXIDÁVEL MÉDIA, INCLUSO VÁLVULA TIPO AMERICANA EM METAL CROMADO E SIFÃO FLEXÍVEL EM PVC - FORNECIMENTO E INSTALAÇÃO. AF_01/2020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</si>
  <si>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</si>
  <si>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</si>
  <si>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RUFO EXTERNO/INTERNO EM CHAPA DE AÇO GALVANIZADO NÚMERO 26, CORTE DE 33 CM, INCLUSO IÇAMENTO. AF_07/2019</t>
  </si>
  <si>
    <t>1.2.10</t>
  </si>
  <si>
    <t>1.2.11</t>
  </si>
  <si>
    <t>1.2.12</t>
  </si>
  <si>
    <t>1.2.13</t>
  </si>
  <si>
    <t>1.8.2</t>
  </si>
  <si>
    <t>1.9</t>
  </si>
  <si>
    <t>1.9.1</t>
  </si>
  <si>
    <t>1.9.2</t>
  </si>
  <si>
    <t>1.9.3</t>
  </si>
  <si>
    <t>1.9.4</t>
  </si>
  <si>
    <t>1.9.5</t>
  </si>
  <si>
    <t>1.9.6</t>
  </si>
  <si>
    <t>1.9.7</t>
  </si>
  <si>
    <t>1.9.8</t>
  </si>
  <si>
    <t>2.1</t>
  </si>
  <si>
    <t>2.1.1</t>
  </si>
  <si>
    <t>2.1.2</t>
  </si>
  <si>
    <t>2.1.3</t>
  </si>
  <si>
    <t>2.1.4</t>
  </si>
  <si>
    <t>2.1.5</t>
  </si>
  <si>
    <t>2.1.6</t>
  </si>
  <si>
    <t>2.1.7</t>
  </si>
  <si>
    <t>2.2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</si>
  <si>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</si>
  <si>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</si>
  <si>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</si>
  <si>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</si>
  <si>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</si>
  <si>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</si>
  <si>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</si>
  <si>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</si>
  <si>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</si>
  <si>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2.3</t>
  </si>
  <si>
    <t>2.3.1</t>
  </si>
  <si>
    <t>2.3.2</t>
  </si>
  <si>
    <t>2.3.3</t>
  </si>
  <si>
    <t>2.3.4</t>
  </si>
  <si>
    <t>2.4</t>
  </si>
  <si>
    <t>2.4.1</t>
  </si>
  <si>
    <t>2.4.2</t>
  </si>
  <si>
    <t>2.4.3</t>
  </si>
  <si>
    <t>2.5</t>
  </si>
  <si>
    <t>2.5.1</t>
  </si>
  <si>
    <t>2.5.2</t>
  </si>
  <si>
    <t>2.5.3</t>
  </si>
  <si>
    <t>2.6</t>
  </si>
  <si>
    <t>2.6.1</t>
  </si>
  <si>
    <t>2.6.2</t>
  </si>
  <si>
    <t>2.6.3</t>
  </si>
  <si>
    <t>2.6.4</t>
  </si>
  <si>
    <t>2.6.5</t>
  </si>
  <si>
    <t>2.6.6</t>
  </si>
  <si>
    <t>2.7</t>
  </si>
  <si>
    <t>2.7.1</t>
  </si>
  <si>
    <t>2.7.2</t>
  </si>
  <si>
    <t>2.7.3</t>
  </si>
  <si>
    <t>2.7.4</t>
  </si>
  <si>
    <t>2.7.5</t>
  </si>
  <si>
    <t>2.8</t>
  </si>
  <si>
    <t>2.8.1</t>
  </si>
  <si>
    <t>2.8.2</t>
  </si>
  <si>
    <t>2.8.3</t>
  </si>
  <si>
    <t>2.8.4</t>
  </si>
  <si>
    <t>2.8.5</t>
  </si>
  <si>
    <t>2.9</t>
  </si>
  <si>
    <t>2.9.1</t>
  </si>
  <si>
    <t>CORRIMÃO SIMPLES, DIÂMETRO EXTERNO = 1 1/2", EM AÇO GALVANIZADO. AF_04/2019_P</t>
  </si>
  <si>
    <t>MUNICÍPIO: CONCEIÇÃO DOS OUROS/MG</t>
  </si>
  <si>
    <t>ESTACA ESCAVADA MECANICAMENTE, SEM FLUIDO ESTABILIZANTE, COM 25CM DE DIÂMETRO, CONCRETO LANÇADO MANUALMENTE (EXCLUSIVE MOBILIZAÇÃO E DESMOBILIZAÇÃO). AF_01/2020</t>
  </si>
  <si>
    <t>CONCRETO FCK = 40MPA, TRAÇO 1:1,6:1,9 (EM MASSA SECA DE CIMENTO/ AREIA MÉDIA/ BRITA 1)  - PREPARO MECÂNICO COM BETONEIRA 400 L. AF_05/2021</t>
  </si>
  <si>
    <t>APLICAÇÃO DE FUNDO SELADOR ACRÍLICO EM TETO, UMA DEMÃO. AF_06/2014</t>
  </si>
  <si>
    <t>APLICAÇÃO MANUAL DE PINTURA COM TINTA LÁTEX ACRÍLICA EM TETO, DUAS DEMÃOS. AF_06/2014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</si>
  <si>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</si>
  <si>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</si>
  <si>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SABONETEIRA PLASTICA TIPO DISPENSER PARA SABONETE LIQUIDO COM RESERVATORIO 800 A 1500 ML, INCLUSO FIXAÇÃO. AF_01/2020</t>
  </si>
  <si>
    <t>CABO DE COBRE FLEXÍVEL ISOLADO, 1,5 MM², ANTI-CHAMA 450/750 V, PARA CIRCUITOS TERMINAIS - FORNECIMENTO E INSTALAÇÃO. AF_12/2015</t>
  </si>
  <si>
    <t>LOCAÇÃO DA OBRA (GABARITO)</t>
  </si>
  <si>
    <t>MOBILIZAÇÃO E DESMOBILIZAÇÃO DE EQUIPAMENTO PARA ESTACA</t>
  </si>
  <si>
    <t>PONTO DE EMBUTIR PARA ÁGUA FRIA, INCLUINDO TUBO DE PVC RÍGIDO SOLDÁVEL E CONEXÕES</t>
  </si>
  <si>
    <t>PONTO DE EMBUTIR PARA ESGOTO, INCLUINDO TUBO DE PVC RÍGIDO SOLDÁVEL DE 40 MM E CONEXÕES (LAVATÓRIOS, MICTÓRIOS, RALOS SIFONADOS, ETC.)</t>
  </si>
  <si>
    <t>PONTO DE EMBUTIR PARA ESGOTO, INCLUINDO TUBO DE PVC RÍGIDO SOLDÁVEL DE 50 MM E CONEXÕES (PIA, LAVANDERIA, ETC.)</t>
  </si>
  <si>
    <t>TUBO, PVC, SOLDÁVEL, DN 20MM, INSTALADO EM RAMAL OU SUB-RAMAL DE ÁGUA - FORNECIMENTO E INSTALAÇÃO. AF_12/2014</t>
  </si>
  <si>
    <t>TUBO, PVC, SOLDÁVEL, DN 25MM, INSTALADO EM RAMAL OU SUB-RAMAL DE ÁGUA - FORNECIMENTO E INSTALAÇÃO. AF_12/2015</t>
  </si>
  <si>
    <t>1.2.14</t>
  </si>
  <si>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</si>
  <si>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2.7.6</t>
  </si>
  <si>
    <t>PISO EM CONCRETO 20 MPA PREPARO MECÂNICO, ESPESSURA 7CM. AF_09/2020</t>
  </si>
  <si>
    <t>1.5.5</t>
  </si>
  <si>
    <t>ENG. CIVIL: JOSÉ AIRTON JUNHO DOS REIS</t>
  </si>
  <si>
    <t>LUÍS FERNANDO ROSA DE CASTRO</t>
  </si>
  <si>
    <t>PREFEITO MUNICIPAL</t>
  </si>
  <si>
    <t>ACABAMENTOS PARA FORRO (RODA-FORRO EM MADEIRA PINUS). AF_05/2017</t>
  </si>
  <si>
    <t>2.2.10</t>
  </si>
  <si>
    <t>TUBO PVC, SÉRIE R, ÁGUA PLUVIAL, DN 100 MM, FORNECIDO E INSTALADO EM CONDUTORES VERTICAIS DE ÁGUAS PLUVIAIS. AF_12/2014</t>
  </si>
  <si>
    <t>EXECUÇÃO DE PASSEIO (CALÇADA) OU PISO DE CONCRETO COM CONCRETO MOLDADO IN LOCO, FEITO EM OBRA, ACABAMENTO CONVENCIONAL, NÃO ARMADO. AF_07/2016</t>
  </si>
  <si>
    <t>PROJETO EXECUTIVO DE ESTRUTURA DE CONCRETO</t>
  </si>
  <si>
    <t>PR A1</t>
  </si>
  <si>
    <t>PROJETO EXECUTIVO DE INSTALAÇÕES HIDRO SANITÁRIAS</t>
  </si>
  <si>
    <t>PROJETO EXECUTIVO DE INSTALAÇÕES ELÉTRICAS</t>
  </si>
  <si>
    <t>PROJETO EXECUTIVO DE PREVENÇÃO E COMBATE A INCÊNDIO</t>
  </si>
  <si>
    <t>PROJETO EXECUTIVO DE ARQUITETURA</t>
  </si>
  <si>
    <t>PRAZO DE EXECUÇÃO: 06 MESES</t>
  </si>
  <si>
    <t>1.1.3</t>
  </si>
  <si>
    <t>1.1.4</t>
  </si>
  <si>
    <t>1.1.5</t>
  </si>
  <si>
    <t>1.1.6</t>
  </si>
  <si>
    <t>1.1.7</t>
  </si>
  <si>
    <t>2.8.6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</si>
  <si>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</si>
  <si>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1.8.3</t>
  </si>
  <si>
    <t>VASO SANITÁRIO SIFONADO COM CAIXA ACOPLADA LOUÇA BRANCA, INCLUSO ENGATE FLEXÍVEL EM PLÁSTICO BRANCO, 1/2 X 40CM - FORNECIMENTO E INSTALAÇÃO. AF_01/2020</t>
  </si>
  <si>
    <t>TELHAMENTO COM TELHA DE FIBROCIMENTO, COM MAIS DE 2 ÁGUAS, INCLUSO TRANSPORTE VERTICAL. AF_07/2019</t>
  </si>
  <si>
    <t>TRAMA DE MADEIRA COMPOSTA POR RIPAS, CAIBROS E TERÇAS PARA TELHADOS DE MAIS QUE 2 ÁGUAS PARA TELHA DE FIBROCIMENTO, INCLUSO TRANSPORTE VERTICAL. AF_07/2019</t>
  </si>
  <si>
    <t>OBRA: REFORMA E AMPLIAÇÃO DO IMÓVEL PÚBLICO NA AV. CORONEL DOMINGOS ROSA, Nº 550</t>
  </si>
  <si>
    <t>END.: AV. CORONEL DOMINGOS ROSA, Nº 550 - CONCEIÇÃO DOS OUROS</t>
  </si>
  <si>
    <t>LUMINÁRIA TIPO SPOT, DE SOBREPOR, COM 1 LÂMPADA DE LED - FORNECIMENTO E INSTALAÇÃO. AF_02/2020</t>
  </si>
  <si>
    <t>ELETRODUTO FLEXÍVEL CORRUGADO, PVC, DN 25 MM (3/4"), PARA CIRCUITOS TERMINAIS, INSTALADO EM PAREDE - FORNECIMENTO E INSTALAÇÃO. AF_12/2015</t>
  </si>
  <si>
    <t>1.9.9</t>
  </si>
  <si>
    <t>2.7.7</t>
  </si>
  <si>
    <t>DATA: 29/07/2022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</si>
</sst>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0" fillId="0" borderId="0" xfId="0" applyBorder="1"/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2" fontId="0" fillId="0" borderId="0" xfId="0" applyNumberFormat="1"/>
    <xf numFmtId="4" fontId="0" fillId="0" borderId="0" xfId="0" applyNumberFormat="1"/>
    <xf numFmtId="3" fontId="0" fillId="0" borderId="0" xfId="0" applyNumberFormat="1" applyBorder="1"/>
    <xf numFmtId="2" fontId="0" fillId="3" borderId="0" xfId="0" applyNumberFormat="1" applyFill="1"/>
    <xf numFmtId="8" fontId="3" fillId="3" borderId="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ont="1"/>
    <xf numFmtId="0" fontId="0" fillId="0" borderId="1" xfId="0" applyFont="1" applyBorder="1" applyAlignment="1">
      <alignment horizontal="right" vertical="center"/>
    </xf>
    <xf numFmtId="1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1" fontId="6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43" fontId="6" fillId="0" borderId="9" xfId="0" applyNumberFormat="1" applyFont="1" applyBorder="1" applyAlignment="1">
      <alignment horizontal="right" vertical="center"/>
    </xf>
    <xf numFmtId="0" fontId="6" fillId="0" borderId="7" xfId="0" applyFont="1" applyFill="1" applyBorder="1" applyAlignment="1" applyProtection="1">
      <alignment horizontal="left" vertical="center"/>
    </xf>
    <xf numFmtId="166" fontId="6" fillId="0" borderId="6" xfId="0" applyNumberFormat="1" applyFont="1" applyFill="1" applyBorder="1" applyAlignment="1" applyProtection="1">
      <alignment horizontal="left" vertical="center" wrapText="1"/>
    </xf>
    <xf numFmtId="41" fontId="2" fillId="0" borderId="6" xfId="0" applyNumberFormat="1" applyFont="1" applyFill="1" applyBorder="1" applyAlignment="1" applyProtection="1">
      <alignment horizontal="center" vertical="center"/>
    </xf>
    <xf numFmtId="43" fontId="2" fillId="0" borderId="6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8" xfId="8" applyFont="1" applyBorder="1" applyAlignment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43" fontId="2" fillId="2" borderId="6" xfId="8" applyFont="1" applyFill="1" applyBorder="1" applyAlignment="1" applyProtection="1">
      <alignment horizontal="right" vertical="center" wrapText="1"/>
      <protection locked="0"/>
    </xf>
    <xf numFmtId="43" fontId="6" fillId="0" borderId="6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6" xfId="0" applyNumberFormat="1" applyFont="1" applyFill="1" applyBorder="1" applyAlignment="1" applyProtection="1">
      <alignment horizontal="left" vertical="center" wrapText="1"/>
    </xf>
    <xf numFmtId="43" fontId="2" fillId="0" borderId="6" xfId="8" applyFont="1" applyBorder="1" applyAlignment="1">
      <alignment horizontal="right" vertical="center"/>
    </xf>
    <xf numFmtId="2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11" xfId="0" applyFont="1" applyFill="1" applyBorder="1" applyAlignment="1" applyProtection="1">
      <alignment horizontal="left" vertical="center"/>
    </xf>
    <xf numFmtId="43" fontId="2" fillId="0" borderId="5" xfId="8" applyFont="1" applyBorder="1" applyAlignment="1">
      <alignment horizontal="right" vertical="center"/>
    </xf>
    <xf numFmtId="0" fontId="0" fillId="0" borderId="0" xfId="0" applyFont="1" applyAlignment="1"/>
    <xf numFmtId="0" fontId="8" fillId="0" borderId="0" xfId="0" applyFont="1" applyFill="1" applyBorder="1"/>
    <xf numFmtId="43" fontId="2" fillId="3" borderId="6" xfId="8" applyFont="1" applyFill="1" applyBorder="1" applyAlignment="1" applyProtection="1">
      <alignment horizontal="right" vertical="center" wrapText="1"/>
    </xf>
    <xf numFmtId="43" fontId="2" fillId="3" borderId="6" xfId="8" applyFont="1" applyFill="1" applyBorder="1" applyAlignment="1" applyProtection="1">
      <alignment horizontal="right" vertical="center" wrapText="1"/>
      <protection locked="0"/>
    </xf>
    <xf numFmtId="43" fontId="2" fillId="0" borderId="4" xfId="8" applyFont="1" applyBorder="1" applyAlignment="1">
      <alignment horizontal="right" vertical="center"/>
    </xf>
    <xf numFmtId="0" fontId="0" fillId="0" borderId="12" xfId="0" applyBorder="1"/>
    <xf numFmtId="2" fontId="0" fillId="0" borderId="12" xfId="0" applyNumberFormat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zoomScale="90" zoomScaleNormal="90" workbookViewId="0">
      <selection activeCell="A9" sqref="A9"/>
    </sheetView>
  </sheetViews>
  <sheetFormatPr defaultRowHeight="15" x14ac:dyDescent="0.25"/>
  <cols>
    <col min="1" max="1" width="6.5703125" customWidth="1"/>
    <col min="2" max="2" width="64" customWidth="1"/>
    <col min="3" max="3" width="10.140625" customWidth="1"/>
    <col min="4" max="4" width="13" customWidth="1"/>
    <col min="5" max="5" width="12.140625" customWidth="1"/>
    <col min="6" max="6" width="12.28515625" customWidth="1"/>
    <col min="7" max="7" width="14.7109375" customWidth="1"/>
    <col min="9" max="9" width="12.5703125" customWidth="1"/>
    <col min="10" max="10" width="9.5703125" bestFit="1" customWidth="1"/>
  </cols>
  <sheetData>
    <row r="1" spans="1:11" s="5" customFormat="1" ht="51.75" customHeight="1" x14ac:dyDescent="0.25">
      <c r="A1" s="48" t="s">
        <v>194</v>
      </c>
      <c r="B1" s="49"/>
      <c r="C1" s="49"/>
      <c r="D1" s="49"/>
      <c r="E1" s="49"/>
      <c r="F1" s="49"/>
      <c r="G1" s="49"/>
    </row>
    <row r="2" spans="1:11" s="5" customFormat="1" x14ac:dyDescent="0.25">
      <c r="A2" s="53" t="s">
        <v>72</v>
      </c>
      <c r="B2" s="53"/>
      <c r="C2" s="53"/>
      <c r="D2" s="53"/>
      <c r="E2" s="53"/>
      <c r="F2" s="53"/>
      <c r="G2" s="53"/>
    </row>
    <row r="3" spans="1:11" s="5" customFormat="1" x14ac:dyDescent="0.25">
      <c r="A3" s="55" t="s">
        <v>177</v>
      </c>
      <c r="B3" s="56"/>
      <c r="C3" s="56"/>
      <c r="D3" s="56"/>
      <c r="E3" s="56"/>
      <c r="F3" s="56"/>
      <c r="G3" s="57"/>
    </row>
    <row r="4" spans="1:11" s="5" customFormat="1" x14ac:dyDescent="0.25">
      <c r="A4" s="54" t="s">
        <v>223</v>
      </c>
      <c r="B4" s="54"/>
      <c r="C4" s="54"/>
      <c r="D4" s="54"/>
      <c r="E4" s="54"/>
      <c r="F4" s="54"/>
      <c r="G4" s="54"/>
    </row>
    <row r="5" spans="1:11" s="5" customFormat="1" x14ac:dyDescent="0.25">
      <c r="A5" s="54" t="s">
        <v>224</v>
      </c>
      <c r="B5" s="54"/>
      <c r="C5" s="54"/>
      <c r="D5" s="54"/>
      <c r="E5" s="54"/>
      <c r="F5" s="54"/>
      <c r="G5" s="54"/>
    </row>
    <row r="6" spans="1:11" s="5" customFormat="1" x14ac:dyDescent="0.25">
      <c r="A6" s="50" t="s">
        <v>211</v>
      </c>
      <c r="B6" s="50"/>
      <c r="C6" s="50"/>
      <c r="D6" s="50"/>
      <c r="E6" s="50"/>
      <c r="F6" s="50"/>
      <c r="G6" s="51"/>
    </row>
    <row r="7" spans="1:11" s="5" customFormat="1" x14ac:dyDescent="0.25">
      <c r="A7" s="50" t="s">
        <v>229</v>
      </c>
      <c r="B7" s="50"/>
      <c r="C7" s="50"/>
      <c r="D7" s="50"/>
      <c r="E7" s="51"/>
      <c r="F7" s="15" t="s">
        <v>62</v>
      </c>
      <c r="G7" s="16">
        <v>0.21</v>
      </c>
    </row>
    <row r="8" spans="1:11" s="1" customFormat="1" ht="45" x14ac:dyDescent="0.25">
      <c r="A8" s="17" t="s">
        <v>55</v>
      </c>
      <c r="B8" s="17" t="s">
        <v>56</v>
      </c>
      <c r="C8" s="17" t="s">
        <v>57</v>
      </c>
      <c r="D8" s="17" t="s">
        <v>58</v>
      </c>
      <c r="E8" s="18" t="s">
        <v>59</v>
      </c>
      <c r="F8" s="18" t="s">
        <v>60</v>
      </c>
      <c r="G8" s="18" t="s">
        <v>61</v>
      </c>
      <c r="I8" s="6"/>
      <c r="J8" s="6"/>
    </row>
    <row r="9" spans="1:11" ht="18" customHeight="1" x14ac:dyDescent="0.25">
      <c r="A9" s="19"/>
      <c r="B9" s="20" t="s">
        <v>0</v>
      </c>
      <c r="C9" s="21"/>
      <c r="D9" s="22"/>
      <c r="E9" s="23"/>
      <c r="F9" s="23"/>
      <c r="G9" s="24">
        <f>G10+G72</f>
        <v>361229.93299999996</v>
      </c>
      <c r="I9" s="9"/>
    </row>
    <row r="10" spans="1:11" x14ac:dyDescent="0.25">
      <c r="A10" s="25">
        <v>1</v>
      </c>
      <c r="B10" s="26" t="s">
        <v>74</v>
      </c>
      <c r="C10" s="27" t="s">
        <v>1</v>
      </c>
      <c r="D10" s="28">
        <v>0</v>
      </c>
      <c r="E10" s="43"/>
      <c r="F10" s="29">
        <v>0</v>
      </c>
      <c r="G10" s="30">
        <f>SUM(G11+G19+G34+G38+G43+G49+G53+G57+G61)</f>
        <v>195414.73109999998</v>
      </c>
      <c r="I10" s="10"/>
      <c r="J10" s="2"/>
      <c r="K10" s="2"/>
    </row>
    <row r="11" spans="1:11" x14ac:dyDescent="0.25">
      <c r="A11" s="31" t="s">
        <v>2</v>
      </c>
      <c r="B11" s="26" t="s">
        <v>3</v>
      </c>
      <c r="C11" s="27" t="s">
        <v>1</v>
      </c>
      <c r="D11" s="28">
        <v>0</v>
      </c>
      <c r="E11" s="32">
        <v>0</v>
      </c>
      <c r="F11" s="29">
        <v>0</v>
      </c>
      <c r="G11" s="33">
        <f>SUM(G12:G18)</f>
        <v>9188.4449999999997</v>
      </c>
      <c r="I11" s="2"/>
      <c r="J11" s="2"/>
      <c r="K11" s="2"/>
    </row>
    <row r="12" spans="1:11" ht="30" x14ac:dyDescent="0.25">
      <c r="A12" s="34" t="s">
        <v>4</v>
      </c>
      <c r="B12" s="35" t="s">
        <v>77</v>
      </c>
      <c r="C12" s="27" t="s">
        <v>5</v>
      </c>
      <c r="D12" s="28">
        <v>4.5</v>
      </c>
      <c r="E12" s="32">
        <v>335</v>
      </c>
      <c r="F12" s="29">
        <f>ROUND(E12+(E12*$G$7),2)</f>
        <v>405.35</v>
      </c>
      <c r="G12" s="36">
        <f>D12*F12</f>
        <v>1824.075</v>
      </c>
      <c r="H12" s="5"/>
      <c r="I12" s="7"/>
      <c r="J12" s="7"/>
      <c r="K12" s="3"/>
    </row>
    <row r="13" spans="1:11" s="5" customFormat="1" ht="20.100000000000001" customHeight="1" x14ac:dyDescent="0.25">
      <c r="A13" s="34" t="s">
        <v>79</v>
      </c>
      <c r="B13" s="35" t="s">
        <v>186</v>
      </c>
      <c r="C13" s="27" t="s">
        <v>5</v>
      </c>
      <c r="D13" s="28">
        <v>146</v>
      </c>
      <c r="E13" s="32">
        <v>7.24</v>
      </c>
      <c r="F13" s="29">
        <f>ROUND(E13+(E13*$G$7),2)</f>
        <v>8.76</v>
      </c>
      <c r="G13" s="36">
        <f>D13*F13</f>
        <v>1278.96</v>
      </c>
      <c r="I13" s="7"/>
      <c r="J13" s="7"/>
      <c r="K13" s="3"/>
    </row>
    <row r="14" spans="1:11" s="5" customFormat="1" ht="20.100000000000001" customHeight="1" x14ac:dyDescent="0.25">
      <c r="A14" s="34" t="s">
        <v>212</v>
      </c>
      <c r="B14" s="35" t="s">
        <v>210</v>
      </c>
      <c r="C14" s="27" t="s">
        <v>206</v>
      </c>
      <c r="D14" s="28">
        <v>1</v>
      </c>
      <c r="E14" s="32">
        <v>1141.72</v>
      </c>
      <c r="F14" s="29">
        <f>ROUND(E14+(E14*$G$7),2)</f>
        <v>1381.48</v>
      </c>
      <c r="G14" s="36">
        <f>D14*F14</f>
        <v>1381.48</v>
      </c>
      <c r="I14" s="7"/>
      <c r="J14" s="7"/>
      <c r="K14" s="3"/>
    </row>
    <row r="15" spans="1:11" s="5" customFormat="1" ht="20.100000000000001" customHeight="1" x14ac:dyDescent="0.25">
      <c r="A15" s="34" t="s">
        <v>213</v>
      </c>
      <c r="B15" s="35" t="s">
        <v>205</v>
      </c>
      <c r="C15" s="27" t="s">
        <v>206</v>
      </c>
      <c r="D15" s="28">
        <v>1</v>
      </c>
      <c r="E15" s="32">
        <v>921.26</v>
      </c>
      <c r="F15" s="29">
        <f>ROUND(E15+(E15*$G$7),2)</f>
        <v>1114.72</v>
      </c>
      <c r="G15" s="36">
        <f>D15*F15</f>
        <v>1114.72</v>
      </c>
      <c r="I15" s="7"/>
      <c r="J15" s="7"/>
      <c r="K15" s="3"/>
    </row>
    <row r="16" spans="1:11" s="5" customFormat="1" ht="20.100000000000001" customHeight="1" x14ac:dyDescent="0.25">
      <c r="A16" s="34" t="s">
        <v>214</v>
      </c>
      <c r="B16" s="35" t="s">
        <v>207</v>
      </c>
      <c r="C16" s="27" t="s">
        <v>206</v>
      </c>
      <c r="D16" s="28">
        <v>1</v>
      </c>
      <c r="E16" s="32">
        <v>999.19</v>
      </c>
      <c r="F16" s="29">
        <f t="shared" ref="F16:F18" si="0">ROUND(E16+(E16*$G$7),2)</f>
        <v>1209.02</v>
      </c>
      <c r="G16" s="36">
        <f t="shared" ref="G16:G18" si="1">D16*F16</f>
        <v>1209.02</v>
      </c>
      <c r="I16" s="7"/>
      <c r="J16" s="7"/>
      <c r="K16" s="3"/>
    </row>
    <row r="17" spans="1:11" s="5" customFormat="1" ht="20.100000000000001" customHeight="1" x14ac:dyDescent="0.25">
      <c r="A17" s="34" t="s">
        <v>215</v>
      </c>
      <c r="B17" s="35" t="s">
        <v>208</v>
      </c>
      <c r="C17" s="27" t="s">
        <v>206</v>
      </c>
      <c r="D17" s="28">
        <v>1</v>
      </c>
      <c r="E17" s="32">
        <v>1076.9100000000001</v>
      </c>
      <c r="F17" s="29">
        <f t="shared" si="0"/>
        <v>1303.06</v>
      </c>
      <c r="G17" s="36">
        <f t="shared" si="1"/>
        <v>1303.06</v>
      </c>
      <c r="I17" s="7"/>
      <c r="J17" s="7"/>
      <c r="K17" s="3"/>
    </row>
    <row r="18" spans="1:11" s="5" customFormat="1" x14ac:dyDescent="0.25">
      <c r="A18" s="34" t="s">
        <v>216</v>
      </c>
      <c r="B18" s="35" t="s">
        <v>209</v>
      </c>
      <c r="C18" s="27" t="s">
        <v>206</v>
      </c>
      <c r="D18" s="28">
        <v>1</v>
      </c>
      <c r="E18" s="32">
        <v>890.19</v>
      </c>
      <c r="F18" s="29">
        <f t="shared" si="0"/>
        <v>1077.1300000000001</v>
      </c>
      <c r="G18" s="36">
        <f t="shared" si="1"/>
        <v>1077.1300000000001</v>
      </c>
      <c r="I18" s="7"/>
      <c r="J18" s="7"/>
      <c r="K18" s="3"/>
    </row>
    <row r="19" spans="1:11" x14ac:dyDescent="0.25">
      <c r="A19" s="31" t="s">
        <v>6</v>
      </c>
      <c r="B19" s="37" t="s">
        <v>7</v>
      </c>
      <c r="C19" s="27" t="s">
        <v>1</v>
      </c>
      <c r="D19" s="28">
        <v>0</v>
      </c>
      <c r="E19" s="32"/>
      <c r="F19" s="29"/>
      <c r="G19" s="33">
        <f>SUM(G20:G33)</f>
        <v>126188.59030000001</v>
      </c>
      <c r="I19" s="2"/>
      <c r="J19" s="2"/>
      <c r="K19" s="2"/>
    </row>
    <row r="20" spans="1:11" ht="34.5" customHeight="1" x14ac:dyDescent="0.25">
      <c r="A20" s="38" t="s">
        <v>8</v>
      </c>
      <c r="B20" s="35" t="s">
        <v>9</v>
      </c>
      <c r="C20" s="27" t="s">
        <v>10</v>
      </c>
      <c r="D20" s="28">
        <v>16.95</v>
      </c>
      <c r="E20" s="32">
        <v>55.81</v>
      </c>
      <c r="F20" s="29">
        <f t="shared" ref="F20:F104" si="2">ROUND(E20+(E20*$G$7),2)</f>
        <v>67.53</v>
      </c>
      <c r="G20" s="36">
        <f>D20*F20</f>
        <v>1144.6334999999999</v>
      </c>
      <c r="H20" s="8"/>
      <c r="I20" s="2"/>
      <c r="J20" s="2"/>
      <c r="K20" s="2"/>
    </row>
    <row r="21" spans="1:11" s="5" customFormat="1" ht="45" x14ac:dyDescent="0.25">
      <c r="A21" s="38" t="s">
        <v>11</v>
      </c>
      <c r="B21" s="35" t="s">
        <v>178</v>
      </c>
      <c r="C21" s="27" t="s">
        <v>12</v>
      </c>
      <c r="D21" s="28">
        <v>360</v>
      </c>
      <c r="E21" s="32">
        <v>60.7</v>
      </c>
      <c r="F21" s="29">
        <f t="shared" ref="F21" si="3">ROUND(E21+(E21*$G$7),2)</f>
        <v>73.45</v>
      </c>
      <c r="G21" s="36">
        <f t="shared" ref="G21" si="4">D21*F21</f>
        <v>26442</v>
      </c>
      <c r="I21" s="4"/>
      <c r="J21" s="6"/>
      <c r="K21" s="6"/>
    </row>
    <row r="22" spans="1:11" s="5" customFormat="1" x14ac:dyDescent="0.25">
      <c r="A22" s="38" t="s">
        <v>13</v>
      </c>
      <c r="B22" s="35" t="s">
        <v>187</v>
      </c>
      <c r="C22" s="27" t="s">
        <v>57</v>
      </c>
      <c r="D22" s="28">
        <v>1</v>
      </c>
      <c r="E22" s="32">
        <v>5000</v>
      </c>
      <c r="F22" s="29">
        <f t="shared" ref="F22" si="5">ROUND(E22+(E22*$G$7),2)</f>
        <v>6050</v>
      </c>
      <c r="G22" s="36">
        <f t="shared" ref="G22" si="6">D22*F22</f>
        <v>6050</v>
      </c>
      <c r="I22" s="12"/>
      <c r="J22" s="6"/>
      <c r="K22" s="6"/>
    </row>
    <row r="23" spans="1:11" ht="45" x14ac:dyDescent="0.25">
      <c r="A23" s="38" t="s">
        <v>84</v>
      </c>
      <c r="B23" s="35" t="s">
        <v>14</v>
      </c>
      <c r="C23" s="27" t="s">
        <v>5</v>
      </c>
      <c r="D23" s="28">
        <v>58.8</v>
      </c>
      <c r="E23" s="32">
        <v>83.11</v>
      </c>
      <c r="F23" s="29">
        <f t="shared" si="2"/>
        <v>100.56</v>
      </c>
      <c r="G23" s="36">
        <f>(D23*F23)</f>
        <v>5912.9279999999999</v>
      </c>
      <c r="H23" s="8"/>
      <c r="I23" s="4"/>
      <c r="J23" s="2"/>
      <c r="K23" s="2"/>
    </row>
    <row r="24" spans="1:11" ht="45" x14ac:dyDescent="0.25">
      <c r="A24" s="38" t="s">
        <v>15</v>
      </c>
      <c r="B24" s="35" t="s">
        <v>16</v>
      </c>
      <c r="C24" s="27" t="s">
        <v>17</v>
      </c>
      <c r="D24" s="28">
        <v>1356</v>
      </c>
      <c r="E24" s="32">
        <v>15.19</v>
      </c>
      <c r="F24" s="29">
        <f t="shared" si="2"/>
        <v>18.38</v>
      </c>
      <c r="G24" s="36">
        <f t="shared" ref="G24:G33" si="7">D24*F24</f>
        <v>24923.279999999999</v>
      </c>
      <c r="H24" s="8"/>
    </row>
    <row r="25" spans="1:11" ht="45" x14ac:dyDescent="0.25">
      <c r="A25" s="38" t="s">
        <v>85</v>
      </c>
      <c r="B25" s="35" t="s">
        <v>179</v>
      </c>
      <c r="C25" s="27" t="s">
        <v>10</v>
      </c>
      <c r="D25" s="28">
        <v>16.95</v>
      </c>
      <c r="E25" s="32">
        <v>443.84</v>
      </c>
      <c r="F25" s="29">
        <f t="shared" si="2"/>
        <v>537.04999999999995</v>
      </c>
      <c r="G25" s="36">
        <f t="shared" si="7"/>
        <v>9102.9974999999995</v>
      </c>
      <c r="H25" s="8"/>
    </row>
    <row r="26" spans="1:11" ht="60" x14ac:dyDescent="0.25">
      <c r="A26" s="38" t="s">
        <v>18</v>
      </c>
      <c r="B26" s="35" t="s">
        <v>20</v>
      </c>
      <c r="C26" s="27" t="s">
        <v>5</v>
      </c>
      <c r="D26" s="28">
        <v>60</v>
      </c>
      <c r="E26" s="32">
        <v>67.38</v>
      </c>
      <c r="F26" s="29">
        <f t="shared" si="2"/>
        <v>81.53</v>
      </c>
      <c r="G26" s="36">
        <f t="shared" si="7"/>
        <v>4891.8</v>
      </c>
      <c r="H26" s="8"/>
    </row>
    <row r="27" spans="1:11" ht="30" x14ac:dyDescent="0.25">
      <c r="A27" s="38" t="s">
        <v>69</v>
      </c>
      <c r="B27" s="35" t="s">
        <v>21</v>
      </c>
      <c r="C27" s="27" t="s">
        <v>12</v>
      </c>
      <c r="D27" s="28">
        <v>20</v>
      </c>
      <c r="E27" s="32">
        <v>74.489999999999995</v>
      </c>
      <c r="F27" s="29">
        <f t="shared" si="2"/>
        <v>90.13</v>
      </c>
      <c r="G27" s="45">
        <f t="shared" si="7"/>
        <v>1802.6</v>
      </c>
      <c r="H27" s="47"/>
      <c r="I27" s="6"/>
      <c r="J27" s="6"/>
    </row>
    <row r="28" spans="1:11" s="5" customFormat="1" ht="45" x14ac:dyDescent="0.25">
      <c r="A28" s="38" t="s">
        <v>19</v>
      </c>
      <c r="B28" s="35" t="s">
        <v>14</v>
      </c>
      <c r="C28" s="27" t="s">
        <v>5</v>
      </c>
      <c r="D28" s="28">
        <v>105.48</v>
      </c>
      <c r="E28" s="32">
        <v>83.11</v>
      </c>
      <c r="F28" s="29">
        <f t="shared" ref="F28:F31" si="8">ROUND(E28+(E28*$G$7),2)</f>
        <v>100.56</v>
      </c>
      <c r="G28" s="36">
        <f>(D28*F28)</f>
        <v>10607.068800000001</v>
      </c>
      <c r="H28" s="8"/>
      <c r="I28" s="4"/>
      <c r="J28" s="6"/>
      <c r="K28" s="6"/>
    </row>
    <row r="29" spans="1:11" s="5" customFormat="1" ht="45" x14ac:dyDescent="0.25">
      <c r="A29" s="38" t="s">
        <v>110</v>
      </c>
      <c r="B29" s="35" t="s">
        <v>16</v>
      </c>
      <c r="C29" s="27" t="s">
        <v>17</v>
      </c>
      <c r="D29" s="28">
        <v>948</v>
      </c>
      <c r="E29" s="32">
        <v>15.19</v>
      </c>
      <c r="F29" s="29">
        <f t="shared" si="8"/>
        <v>18.38</v>
      </c>
      <c r="G29" s="36">
        <f t="shared" ref="G29:G31" si="9">D29*F29</f>
        <v>17424.239999999998</v>
      </c>
      <c r="H29" s="8"/>
    </row>
    <row r="30" spans="1:11" s="5" customFormat="1" ht="45" x14ac:dyDescent="0.25">
      <c r="A30" s="38" t="s">
        <v>111</v>
      </c>
      <c r="B30" s="35" t="s">
        <v>179</v>
      </c>
      <c r="C30" s="27" t="s">
        <v>10</v>
      </c>
      <c r="D30" s="28">
        <v>11.85</v>
      </c>
      <c r="E30" s="32">
        <v>443.84</v>
      </c>
      <c r="F30" s="29">
        <f t="shared" si="8"/>
        <v>537.04999999999995</v>
      </c>
      <c r="G30" s="36">
        <f t="shared" si="9"/>
        <v>6364.0424999999996</v>
      </c>
      <c r="H30" s="8"/>
    </row>
    <row r="31" spans="1:11" s="5" customFormat="1" ht="30" x14ac:dyDescent="0.25">
      <c r="A31" s="38" t="s">
        <v>112</v>
      </c>
      <c r="B31" s="35" t="s">
        <v>88</v>
      </c>
      <c r="C31" s="27" t="s">
        <v>12</v>
      </c>
      <c r="D31" s="28">
        <v>210</v>
      </c>
      <c r="E31" s="32">
        <v>11.62</v>
      </c>
      <c r="F31" s="29">
        <f t="shared" si="8"/>
        <v>14.06</v>
      </c>
      <c r="G31" s="36">
        <f t="shared" si="9"/>
        <v>2952.6</v>
      </c>
      <c r="H31" s="8"/>
    </row>
    <row r="32" spans="1:11" ht="45" x14ac:dyDescent="0.25">
      <c r="A32" s="38" t="s">
        <v>113</v>
      </c>
      <c r="B32" s="35" t="s">
        <v>22</v>
      </c>
      <c r="C32" s="27" t="s">
        <v>5</v>
      </c>
      <c r="D32" s="28">
        <v>240</v>
      </c>
      <c r="E32" s="32">
        <v>3.09</v>
      </c>
      <c r="F32" s="29">
        <f t="shared" si="2"/>
        <v>3.74</v>
      </c>
      <c r="G32" s="36">
        <f t="shared" si="7"/>
        <v>897.6</v>
      </c>
      <c r="H32" s="5"/>
    </row>
    <row r="33" spans="1:10" ht="60" x14ac:dyDescent="0.25">
      <c r="A33" s="38" t="s">
        <v>193</v>
      </c>
      <c r="B33" s="35" t="s">
        <v>23</v>
      </c>
      <c r="C33" s="27" t="s">
        <v>5</v>
      </c>
      <c r="D33" s="28">
        <v>240</v>
      </c>
      <c r="E33" s="32">
        <v>26.42</v>
      </c>
      <c r="F33" s="29">
        <f t="shared" si="2"/>
        <v>31.97</v>
      </c>
      <c r="G33" s="45">
        <f t="shared" si="7"/>
        <v>7672.7999999999993</v>
      </c>
      <c r="H33" s="46"/>
      <c r="I33" s="6"/>
      <c r="J33" s="6"/>
    </row>
    <row r="34" spans="1:10" x14ac:dyDescent="0.25">
      <c r="A34" s="31" t="s">
        <v>24</v>
      </c>
      <c r="B34" s="37" t="s">
        <v>91</v>
      </c>
      <c r="C34" s="27" t="s">
        <v>1</v>
      </c>
      <c r="D34" s="28">
        <v>0</v>
      </c>
      <c r="E34" s="32"/>
      <c r="F34" s="29"/>
      <c r="G34" s="33">
        <f>SUM(G35:G37)</f>
        <v>21539.934999999998</v>
      </c>
    </row>
    <row r="35" spans="1:10" s="5" customFormat="1" ht="67.5" customHeight="1" x14ac:dyDescent="0.25">
      <c r="A35" s="38" t="s">
        <v>70</v>
      </c>
      <c r="B35" s="35" t="s">
        <v>73</v>
      </c>
      <c r="C35" s="27" t="s">
        <v>5</v>
      </c>
      <c r="D35" s="28">
        <v>73</v>
      </c>
      <c r="E35" s="32">
        <v>195.95</v>
      </c>
      <c r="F35" s="29">
        <f t="shared" ref="F35:F37" si="10">ROUND(E35+(E35*$G$7),2)</f>
        <v>237.1</v>
      </c>
      <c r="G35" s="36">
        <f t="shared" ref="G35:G37" si="11">D35*F35</f>
        <v>17308.3</v>
      </c>
      <c r="H35" s="8"/>
    </row>
    <row r="36" spans="1:10" s="5" customFormat="1" ht="64.5" customHeight="1" x14ac:dyDescent="0.25">
      <c r="A36" s="38" t="s">
        <v>26</v>
      </c>
      <c r="B36" s="35" t="s">
        <v>22</v>
      </c>
      <c r="C36" s="27" t="s">
        <v>5</v>
      </c>
      <c r="D36" s="28">
        <v>118.5</v>
      </c>
      <c r="E36" s="32">
        <v>3.09</v>
      </c>
      <c r="F36" s="29">
        <f t="shared" si="10"/>
        <v>3.74</v>
      </c>
      <c r="G36" s="36">
        <f t="shared" si="11"/>
        <v>443.19</v>
      </c>
      <c r="H36" s="8"/>
    </row>
    <row r="37" spans="1:10" s="5" customFormat="1" ht="79.5" customHeight="1" x14ac:dyDescent="0.25">
      <c r="A37" s="38" t="s">
        <v>71</v>
      </c>
      <c r="B37" s="35" t="s">
        <v>23</v>
      </c>
      <c r="C37" s="27" t="s">
        <v>5</v>
      </c>
      <c r="D37" s="28">
        <v>118.5</v>
      </c>
      <c r="E37" s="32">
        <v>26.42</v>
      </c>
      <c r="F37" s="29">
        <f t="shared" si="10"/>
        <v>31.97</v>
      </c>
      <c r="G37" s="36">
        <f t="shared" si="11"/>
        <v>3788.4449999999997</v>
      </c>
      <c r="H37" s="8"/>
    </row>
    <row r="38" spans="1:10" s="5" customFormat="1" x14ac:dyDescent="0.25">
      <c r="A38" s="31" t="s">
        <v>27</v>
      </c>
      <c r="B38" s="37" t="s">
        <v>39</v>
      </c>
      <c r="C38" s="27"/>
      <c r="D38" s="28">
        <v>0</v>
      </c>
      <c r="E38" s="32"/>
      <c r="F38" s="29"/>
      <c r="G38" s="33">
        <f>SUM(G39:G42)</f>
        <v>6376.2800000000007</v>
      </c>
      <c r="H38" s="8"/>
    </row>
    <row r="39" spans="1:10" s="5" customFormat="1" ht="30" x14ac:dyDescent="0.25">
      <c r="A39" s="38" t="s">
        <v>29</v>
      </c>
      <c r="B39" s="35" t="s">
        <v>76</v>
      </c>
      <c r="C39" s="27" t="s">
        <v>5</v>
      </c>
      <c r="D39" s="28">
        <v>270</v>
      </c>
      <c r="E39" s="32">
        <v>2.3199999999999998</v>
      </c>
      <c r="F39" s="29">
        <f t="shared" ref="F39:F40" si="12">ROUND(E39+(E39*$G$7),2)</f>
        <v>2.81</v>
      </c>
      <c r="G39" s="36">
        <f t="shared" ref="G39:G40" si="13">D39*F39</f>
        <v>758.7</v>
      </c>
      <c r="H39" s="8"/>
    </row>
    <row r="40" spans="1:10" s="5" customFormat="1" ht="30" x14ac:dyDescent="0.25">
      <c r="A40" s="38" t="s">
        <v>31</v>
      </c>
      <c r="B40" s="35" t="s">
        <v>41</v>
      </c>
      <c r="C40" s="27" t="s">
        <v>5</v>
      </c>
      <c r="D40" s="28">
        <v>270</v>
      </c>
      <c r="E40" s="32">
        <v>11.15</v>
      </c>
      <c r="F40" s="29">
        <f t="shared" si="12"/>
        <v>13.49</v>
      </c>
      <c r="G40" s="36">
        <f t="shared" si="13"/>
        <v>3642.3</v>
      </c>
      <c r="H40" s="8"/>
    </row>
    <row r="41" spans="1:10" s="5" customFormat="1" ht="30" x14ac:dyDescent="0.25">
      <c r="A41" s="38" t="s">
        <v>32</v>
      </c>
      <c r="B41" s="35" t="s">
        <v>180</v>
      </c>
      <c r="C41" s="27" t="s">
        <v>5</v>
      </c>
      <c r="D41" s="28">
        <v>270</v>
      </c>
      <c r="E41" s="32">
        <v>2.64</v>
      </c>
      <c r="F41" s="29">
        <f t="shared" ref="F41:F42" si="14">ROUND(E41+(E41*$G$7),2)</f>
        <v>3.19</v>
      </c>
      <c r="G41" s="36">
        <f t="shared" ref="G41:G42" si="15">D41*F41</f>
        <v>861.3</v>
      </c>
      <c r="H41" s="8"/>
    </row>
    <row r="42" spans="1:10" s="5" customFormat="1" ht="30" x14ac:dyDescent="0.25">
      <c r="A42" s="38" t="s">
        <v>86</v>
      </c>
      <c r="B42" s="35" t="s">
        <v>181</v>
      </c>
      <c r="C42" s="27" t="s">
        <v>5</v>
      </c>
      <c r="D42" s="28">
        <v>73</v>
      </c>
      <c r="E42" s="32">
        <v>12.61</v>
      </c>
      <c r="F42" s="29">
        <f t="shared" si="14"/>
        <v>15.26</v>
      </c>
      <c r="G42" s="36">
        <f t="shared" si="15"/>
        <v>1113.98</v>
      </c>
      <c r="H42" s="8"/>
    </row>
    <row r="43" spans="1:10" x14ac:dyDescent="0.25">
      <c r="A43" s="31" t="s">
        <v>33</v>
      </c>
      <c r="B43" s="37" t="s">
        <v>98</v>
      </c>
      <c r="C43" s="27"/>
      <c r="D43" s="28">
        <v>0</v>
      </c>
      <c r="E43" s="32"/>
      <c r="F43" s="29"/>
      <c r="G43" s="33">
        <f>SUM(G44:G48)</f>
        <v>14222.615599999999</v>
      </c>
      <c r="H43" s="8"/>
    </row>
    <row r="44" spans="1:10" s="5" customFormat="1" ht="37.5" customHeight="1" x14ac:dyDescent="0.25">
      <c r="A44" s="38" t="s">
        <v>34</v>
      </c>
      <c r="B44" s="35" t="s">
        <v>196</v>
      </c>
      <c r="C44" s="27" t="s">
        <v>5</v>
      </c>
      <c r="D44" s="28">
        <v>73</v>
      </c>
      <c r="E44" s="32">
        <v>48</v>
      </c>
      <c r="F44" s="29">
        <f t="shared" ref="F44" si="16">ROUND(E44+(E44*$G$7),2)</f>
        <v>58.08</v>
      </c>
      <c r="G44" s="36">
        <f>D44*F44</f>
        <v>4239.84</v>
      </c>
      <c r="H44" s="8"/>
    </row>
    <row r="45" spans="1:10" ht="75" x14ac:dyDescent="0.25">
      <c r="A45" s="38" t="s">
        <v>36</v>
      </c>
      <c r="B45" s="35" t="s">
        <v>30</v>
      </c>
      <c r="C45" s="27" t="s">
        <v>5</v>
      </c>
      <c r="D45" s="28">
        <v>73</v>
      </c>
      <c r="E45" s="32">
        <v>35.770000000000003</v>
      </c>
      <c r="F45" s="29">
        <f t="shared" si="2"/>
        <v>43.28</v>
      </c>
      <c r="G45" s="36">
        <f>D45*F45</f>
        <v>3159.44</v>
      </c>
      <c r="H45" s="8"/>
    </row>
    <row r="46" spans="1:10" ht="54" customHeight="1" x14ac:dyDescent="0.25">
      <c r="A46" s="38" t="s">
        <v>37</v>
      </c>
      <c r="B46" s="35" t="s">
        <v>87</v>
      </c>
      <c r="C46" s="27" t="s">
        <v>5</v>
      </c>
      <c r="D46" s="28">
        <v>15.36</v>
      </c>
      <c r="E46" s="32">
        <v>76.83</v>
      </c>
      <c r="F46" s="29">
        <f t="shared" si="2"/>
        <v>92.96</v>
      </c>
      <c r="G46" s="36">
        <f t="shared" ref="G46:G47" si="17">D46*F46</f>
        <v>1427.8655999999999</v>
      </c>
      <c r="H46" s="8"/>
    </row>
    <row r="47" spans="1:10" ht="37.5" customHeight="1" x14ac:dyDescent="0.25">
      <c r="A47" s="38" t="s">
        <v>99</v>
      </c>
      <c r="B47" s="35" t="s">
        <v>95</v>
      </c>
      <c r="C47" s="27" t="s">
        <v>12</v>
      </c>
      <c r="D47" s="28">
        <v>20</v>
      </c>
      <c r="E47" s="32">
        <v>13.86</v>
      </c>
      <c r="F47" s="29">
        <f t="shared" si="2"/>
        <v>16.77</v>
      </c>
      <c r="G47" s="36">
        <f t="shared" si="17"/>
        <v>335.4</v>
      </c>
      <c r="H47" s="5"/>
    </row>
    <row r="48" spans="1:10" s="5" customFormat="1" ht="64.5" customHeight="1" x14ac:dyDescent="0.25">
      <c r="A48" s="38" t="s">
        <v>197</v>
      </c>
      <c r="B48" s="35" t="s">
        <v>100</v>
      </c>
      <c r="C48" s="27" t="s">
        <v>5</v>
      </c>
      <c r="D48" s="28">
        <v>81</v>
      </c>
      <c r="E48" s="32">
        <v>51.63</v>
      </c>
      <c r="F48" s="29">
        <f t="shared" ref="F48" si="18">ROUND(E48+(E48*$G$7),2)</f>
        <v>62.47</v>
      </c>
      <c r="G48" s="36">
        <f t="shared" ref="G48" si="19">D48*F48</f>
        <v>5060.07</v>
      </c>
    </row>
    <row r="49" spans="1:8" s="5" customFormat="1" x14ac:dyDescent="0.25">
      <c r="A49" s="31" t="s">
        <v>81</v>
      </c>
      <c r="B49" s="37" t="s">
        <v>97</v>
      </c>
      <c r="C49" s="27" t="s">
        <v>1</v>
      </c>
      <c r="D49" s="28">
        <v>0</v>
      </c>
      <c r="E49" s="32"/>
      <c r="F49" s="29"/>
      <c r="G49" s="33">
        <f>SUM(G50:G52)</f>
        <v>5909.7952000000005</v>
      </c>
    </row>
    <row r="50" spans="1:8" s="5" customFormat="1" ht="83.25" customHeight="1" x14ac:dyDescent="0.25">
      <c r="A50" s="38" t="s">
        <v>82</v>
      </c>
      <c r="B50" s="35" t="s">
        <v>182</v>
      </c>
      <c r="C50" s="27" t="s">
        <v>35</v>
      </c>
      <c r="D50" s="28">
        <v>2</v>
      </c>
      <c r="E50" s="32">
        <v>754.27</v>
      </c>
      <c r="F50" s="29">
        <f t="shared" ref="F50:F52" si="20">ROUND(E50+(E50*$G$7),2)</f>
        <v>912.67</v>
      </c>
      <c r="G50" s="36">
        <f>D50*F50</f>
        <v>1825.34</v>
      </c>
    </row>
    <row r="51" spans="1:8" s="5" customFormat="1" ht="30" x14ac:dyDescent="0.25">
      <c r="A51" s="38" t="s">
        <v>40</v>
      </c>
      <c r="B51" s="35" t="s">
        <v>94</v>
      </c>
      <c r="C51" s="27" t="s">
        <v>5</v>
      </c>
      <c r="D51" s="28">
        <v>6.64</v>
      </c>
      <c r="E51" s="32">
        <v>285.48</v>
      </c>
      <c r="F51" s="29">
        <f t="shared" si="20"/>
        <v>345.43</v>
      </c>
      <c r="G51" s="36">
        <f t="shared" ref="G51:G52" si="21">D51*F51</f>
        <v>2293.6552000000001</v>
      </c>
    </row>
    <row r="52" spans="1:8" s="5" customFormat="1" ht="30" x14ac:dyDescent="0.25">
      <c r="A52" s="38" t="s">
        <v>83</v>
      </c>
      <c r="B52" s="35" t="s">
        <v>38</v>
      </c>
      <c r="C52" s="27" t="s">
        <v>90</v>
      </c>
      <c r="D52" s="28">
        <v>3.7</v>
      </c>
      <c r="E52" s="32">
        <v>400</v>
      </c>
      <c r="F52" s="29">
        <f t="shared" si="20"/>
        <v>484</v>
      </c>
      <c r="G52" s="36">
        <f t="shared" si="21"/>
        <v>1790.8000000000002</v>
      </c>
      <c r="H52" s="8"/>
    </row>
    <row r="53" spans="1:8" s="5" customFormat="1" x14ac:dyDescent="0.25">
      <c r="A53" s="31" t="s">
        <v>42</v>
      </c>
      <c r="B53" s="37" t="s">
        <v>64</v>
      </c>
      <c r="C53" s="27" t="s">
        <v>1</v>
      </c>
      <c r="D53" s="28">
        <v>0</v>
      </c>
      <c r="E53" s="32"/>
      <c r="F53" s="29"/>
      <c r="G53" s="33">
        <f>SUM(G54:G56)</f>
        <v>1475.9099999999999</v>
      </c>
    </row>
    <row r="54" spans="1:8" s="5" customFormat="1" ht="30" x14ac:dyDescent="0.25">
      <c r="A54" s="38" t="s">
        <v>44</v>
      </c>
      <c r="B54" s="35" t="s">
        <v>188</v>
      </c>
      <c r="C54" s="27" t="s">
        <v>35</v>
      </c>
      <c r="D54" s="28">
        <v>5</v>
      </c>
      <c r="E54" s="32">
        <v>92.9</v>
      </c>
      <c r="F54" s="29">
        <f t="shared" ref="F54:F55" si="22">ROUND(E54+(E54*$G$7),2)</f>
        <v>112.41</v>
      </c>
      <c r="G54" s="36">
        <f t="shared" ref="G54" si="23">D54*F54</f>
        <v>562.04999999999995</v>
      </c>
      <c r="H54" s="13"/>
    </row>
    <row r="55" spans="1:8" s="5" customFormat="1" ht="45" x14ac:dyDescent="0.25">
      <c r="A55" s="38" t="s">
        <v>46</v>
      </c>
      <c r="B55" s="35" t="s">
        <v>189</v>
      </c>
      <c r="C55" s="27" t="s">
        <v>35</v>
      </c>
      <c r="D55" s="28">
        <v>4</v>
      </c>
      <c r="E55" s="32">
        <v>111.36</v>
      </c>
      <c r="F55" s="29">
        <f t="shared" si="22"/>
        <v>134.75</v>
      </c>
      <c r="G55" s="36">
        <f t="shared" ref="G55" si="24">D55*F55</f>
        <v>539</v>
      </c>
      <c r="H55" s="13"/>
    </row>
    <row r="56" spans="1:8" s="5" customFormat="1" ht="30" x14ac:dyDescent="0.25">
      <c r="A56" s="38" t="s">
        <v>48</v>
      </c>
      <c r="B56" s="35" t="s">
        <v>190</v>
      </c>
      <c r="C56" s="27" t="s">
        <v>35</v>
      </c>
      <c r="D56" s="28">
        <v>2</v>
      </c>
      <c r="E56" s="32">
        <v>154.9</v>
      </c>
      <c r="F56" s="29">
        <f t="shared" ref="F56" si="25">ROUND(E56+(E56*$G$7),2)</f>
        <v>187.43</v>
      </c>
      <c r="G56" s="36">
        <f t="shared" ref="G56" si="26">D56*F56</f>
        <v>374.86</v>
      </c>
      <c r="H56" s="13"/>
    </row>
    <row r="57" spans="1:8" s="5" customFormat="1" x14ac:dyDescent="0.25">
      <c r="A57" s="31" t="s">
        <v>51</v>
      </c>
      <c r="B57" s="37" t="s">
        <v>80</v>
      </c>
      <c r="C57" s="27" t="s">
        <v>1</v>
      </c>
      <c r="D57" s="28">
        <v>0</v>
      </c>
      <c r="E57" s="32"/>
      <c r="F57" s="29"/>
      <c r="G57" s="33">
        <f>SUM(G58:G60)</f>
        <v>3087.3</v>
      </c>
    </row>
    <row r="58" spans="1:8" s="5" customFormat="1" ht="60" x14ac:dyDescent="0.25">
      <c r="A58" s="38" t="s">
        <v>53</v>
      </c>
      <c r="B58" s="35" t="s">
        <v>183</v>
      </c>
      <c r="C58" s="27" t="s">
        <v>35</v>
      </c>
      <c r="D58" s="28">
        <v>3</v>
      </c>
      <c r="E58" s="32">
        <v>364.78</v>
      </c>
      <c r="F58" s="29">
        <f t="shared" ref="F58:F59" si="27">ROUND(E58+(E58*$G$7),2)</f>
        <v>441.38</v>
      </c>
      <c r="G58" s="36">
        <f t="shared" ref="G58:G59" si="28">D58*F58</f>
        <v>1324.1399999999999</v>
      </c>
    </row>
    <row r="59" spans="1:8" s="5" customFormat="1" ht="30" x14ac:dyDescent="0.25">
      <c r="A59" s="38" t="s">
        <v>114</v>
      </c>
      <c r="B59" s="35" t="s">
        <v>184</v>
      </c>
      <c r="C59" s="27" t="s">
        <v>35</v>
      </c>
      <c r="D59" s="28">
        <v>3</v>
      </c>
      <c r="E59" s="32">
        <v>46.89</v>
      </c>
      <c r="F59" s="29">
        <f t="shared" si="27"/>
        <v>56.74</v>
      </c>
      <c r="G59" s="36">
        <f t="shared" si="28"/>
        <v>170.22</v>
      </c>
    </row>
    <row r="60" spans="1:8" s="5" customFormat="1" ht="51" customHeight="1" x14ac:dyDescent="0.25">
      <c r="A60" s="38" t="s">
        <v>219</v>
      </c>
      <c r="B60" s="35" t="s">
        <v>220</v>
      </c>
      <c r="C60" s="27" t="s">
        <v>35</v>
      </c>
      <c r="D60" s="28">
        <v>3</v>
      </c>
      <c r="E60" s="32">
        <v>438.83</v>
      </c>
      <c r="F60" s="29">
        <f t="shared" ref="F60" si="29">ROUND(E60+(E60*$G$7),2)</f>
        <v>530.98</v>
      </c>
      <c r="G60" s="36">
        <f t="shared" ref="G60" si="30">D60*F60</f>
        <v>1592.94</v>
      </c>
    </row>
    <row r="61" spans="1:8" s="5" customFormat="1" x14ac:dyDescent="0.25">
      <c r="A61" s="31" t="s">
        <v>115</v>
      </c>
      <c r="B61" s="37" t="s">
        <v>43</v>
      </c>
      <c r="C61" s="27" t="s">
        <v>1</v>
      </c>
      <c r="D61" s="28">
        <v>0</v>
      </c>
      <c r="E61" s="32"/>
      <c r="F61" s="29"/>
      <c r="G61" s="33">
        <f>SUM(G62:G70)</f>
        <v>7425.86</v>
      </c>
    </row>
    <row r="62" spans="1:8" s="5" customFormat="1" ht="30" x14ac:dyDescent="0.25">
      <c r="A62" s="38" t="s">
        <v>116</v>
      </c>
      <c r="B62" s="35" t="s">
        <v>225</v>
      </c>
      <c r="C62" s="27" t="s">
        <v>45</v>
      </c>
      <c r="D62" s="28">
        <v>10</v>
      </c>
      <c r="E62" s="32">
        <v>112.83</v>
      </c>
      <c r="F62" s="29">
        <f t="shared" ref="F62:F69" si="31">ROUND(E62+(E62*$G$7),2)</f>
        <v>136.52000000000001</v>
      </c>
      <c r="G62" s="36">
        <f>D62*F62</f>
        <v>1365.2</v>
      </c>
    </row>
    <row r="63" spans="1:8" s="5" customFormat="1" ht="39" customHeight="1" x14ac:dyDescent="0.25">
      <c r="A63" s="38" t="s">
        <v>117</v>
      </c>
      <c r="B63" s="35" t="s">
        <v>185</v>
      </c>
      <c r="C63" s="27" t="s">
        <v>12</v>
      </c>
      <c r="D63" s="28">
        <v>300</v>
      </c>
      <c r="E63" s="32">
        <v>2.39</v>
      </c>
      <c r="F63" s="29">
        <f t="shared" ref="F63" si="32">ROUND(E63+(E63*$G$7),2)</f>
        <v>2.89</v>
      </c>
      <c r="G63" s="36">
        <f>D63*F63</f>
        <v>867</v>
      </c>
    </row>
    <row r="64" spans="1:8" s="5" customFormat="1" ht="38.25" customHeight="1" x14ac:dyDescent="0.25">
      <c r="A64" s="38" t="s">
        <v>118</v>
      </c>
      <c r="B64" s="35" t="s">
        <v>47</v>
      </c>
      <c r="C64" s="27" t="s">
        <v>12</v>
      </c>
      <c r="D64" s="28">
        <v>300</v>
      </c>
      <c r="E64" s="32">
        <v>3.52</v>
      </c>
      <c r="F64" s="29">
        <f t="shared" si="31"/>
        <v>4.26</v>
      </c>
      <c r="G64" s="36">
        <f t="shared" ref="G64:G69" si="33">D64*F64</f>
        <v>1278</v>
      </c>
    </row>
    <row r="65" spans="1:11" s="5" customFormat="1" ht="36" customHeight="1" x14ac:dyDescent="0.25">
      <c r="A65" s="38" t="s">
        <v>119</v>
      </c>
      <c r="B65" s="35" t="s">
        <v>49</v>
      </c>
      <c r="C65" s="27" t="s">
        <v>12</v>
      </c>
      <c r="D65" s="28">
        <v>300</v>
      </c>
      <c r="E65" s="32">
        <v>7.98</v>
      </c>
      <c r="F65" s="29">
        <f t="shared" si="31"/>
        <v>9.66</v>
      </c>
      <c r="G65" s="36">
        <f t="shared" si="33"/>
        <v>2898</v>
      </c>
    </row>
    <row r="66" spans="1:11" s="5" customFormat="1" ht="33" customHeight="1" x14ac:dyDescent="0.25">
      <c r="A66" s="38" t="s">
        <v>120</v>
      </c>
      <c r="B66" s="35" t="s">
        <v>50</v>
      </c>
      <c r="C66" s="27" t="s">
        <v>35</v>
      </c>
      <c r="D66" s="28">
        <v>10</v>
      </c>
      <c r="E66" s="32">
        <v>20.99</v>
      </c>
      <c r="F66" s="29">
        <f t="shared" si="31"/>
        <v>25.4</v>
      </c>
      <c r="G66" s="36">
        <f t="shared" si="33"/>
        <v>254</v>
      </c>
    </row>
    <row r="67" spans="1:11" s="5" customFormat="1" ht="31.5" customHeight="1" x14ac:dyDescent="0.25">
      <c r="A67" s="38" t="s">
        <v>121</v>
      </c>
      <c r="B67" s="35" t="s">
        <v>101</v>
      </c>
      <c r="C67" s="27" t="s">
        <v>35</v>
      </c>
      <c r="D67" s="28">
        <v>3</v>
      </c>
      <c r="E67" s="32">
        <v>40.700000000000003</v>
      </c>
      <c r="F67" s="29">
        <f t="shared" ref="F67" si="34">ROUND(E67+(E67*$G$7),2)</f>
        <v>49.25</v>
      </c>
      <c r="G67" s="36">
        <f t="shared" ref="G67" si="35">D67*F67</f>
        <v>147.75</v>
      </c>
    </row>
    <row r="68" spans="1:11" s="5" customFormat="1" ht="34.5" customHeight="1" x14ac:dyDescent="0.25">
      <c r="A68" s="38" t="s">
        <v>122</v>
      </c>
      <c r="B68" s="35" t="s">
        <v>102</v>
      </c>
      <c r="C68" s="27" t="s">
        <v>35</v>
      </c>
      <c r="D68" s="28">
        <v>1</v>
      </c>
      <c r="E68" s="32">
        <v>171.79</v>
      </c>
      <c r="F68" s="29">
        <f t="shared" si="31"/>
        <v>207.87</v>
      </c>
      <c r="G68" s="36">
        <f t="shared" si="33"/>
        <v>207.87</v>
      </c>
      <c r="H68" s="13"/>
    </row>
    <row r="69" spans="1:11" s="5" customFormat="1" ht="33" customHeight="1" x14ac:dyDescent="0.25">
      <c r="A69" s="38" t="s">
        <v>123</v>
      </c>
      <c r="B69" s="35" t="s">
        <v>78</v>
      </c>
      <c r="C69" s="27" t="s">
        <v>35</v>
      </c>
      <c r="D69" s="28">
        <v>3</v>
      </c>
      <c r="E69" s="32">
        <v>20.399999999999999</v>
      </c>
      <c r="F69" s="29">
        <f t="shared" si="31"/>
        <v>24.68</v>
      </c>
      <c r="G69" s="36">
        <f t="shared" si="33"/>
        <v>74.039999999999992</v>
      </c>
    </row>
    <row r="70" spans="1:11" s="5" customFormat="1" ht="45" x14ac:dyDescent="0.25">
      <c r="A70" s="38" t="s">
        <v>227</v>
      </c>
      <c r="B70" s="35" t="s">
        <v>226</v>
      </c>
      <c r="C70" s="27" t="s">
        <v>12</v>
      </c>
      <c r="D70" s="28">
        <v>50</v>
      </c>
      <c r="E70" s="32">
        <v>5.52</v>
      </c>
      <c r="F70" s="29">
        <f t="shared" ref="F70" si="36">ROUND(E70+(E70*$G$7),2)</f>
        <v>6.68</v>
      </c>
      <c r="G70" s="36">
        <f t="shared" ref="G70" si="37">D70*F70</f>
        <v>334</v>
      </c>
    </row>
    <row r="71" spans="1:11" s="5" customFormat="1" x14ac:dyDescent="0.25">
      <c r="A71" s="39"/>
      <c r="B71" s="35"/>
      <c r="C71" s="27"/>
      <c r="D71" s="28"/>
      <c r="E71" s="44"/>
      <c r="F71" s="29"/>
      <c r="G71" s="40"/>
    </row>
    <row r="72" spans="1:11" s="5" customFormat="1" x14ac:dyDescent="0.25">
      <c r="A72" s="25">
        <v>2</v>
      </c>
      <c r="B72" s="26" t="s">
        <v>103</v>
      </c>
      <c r="C72" s="27" t="s">
        <v>1</v>
      </c>
      <c r="D72" s="28">
        <v>0</v>
      </c>
      <c r="E72" s="43"/>
      <c r="F72" s="29">
        <v>0</v>
      </c>
      <c r="G72" s="30">
        <f>SUM(G73+G81+G92+G97+G101+G105+G112+G120+G127)</f>
        <v>165815.20189999999</v>
      </c>
      <c r="I72" s="6"/>
      <c r="J72" s="6"/>
      <c r="K72" s="6"/>
    </row>
    <row r="73" spans="1:11" s="5" customFormat="1" x14ac:dyDescent="0.25">
      <c r="A73" s="31" t="s">
        <v>124</v>
      </c>
      <c r="B73" s="37" t="s">
        <v>96</v>
      </c>
      <c r="C73" s="27" t="s">
        <v>1</v>
      </c>
      <c r="D73" s="28">
        <v>0</v>
      </c>
      <c r="E73" s="32"/>
      <c r="F73" s="29"/>
      <c r="G73" s="33">
        <f>SUM(G74:G80)</f>
        <v>65353.144500000009</v>
      </c>
      <c r="I73" s="6"/>
      <c r="J73" s="6"/>
      <c r="K73" s="6"/>
    </row>
    <row r="74" spans="1:11" s="5" customFormat="1" ht="45" x14ac:dyDescent="0.25">
      <c r="A74" s="38" t="s">
        <v>125</v>
      </c>
      <c r="B74" s="35" t="s">
        <v>14</v>
      </c>
      <c r="C74" s="27" t="s">
        <v>5</v>
      </c>
      <c r="D74" s="28">
        <v>81.75</v>
      </c>
      <c r="E74" s="32">
        <v>83.11</v>
      </c>
      <c r="F74" s="29">
        <f t="shared" ref="F74:F80" si="38">ROUND(E74+(E74*$G$7),2)</f>
        <v>100.56</v>
      </c>
      <c r="G74" s="36">
        <f>(D74*F74)</f>
        <v>8220.7800000000007</v>
      </c>
      <c r="H74" s="8"/>
      <c r="I74" s="8"/>
      <c r="J74" s="6"/>
      <c r="K74" s="6"/>
    </row>
    <row r="75" spans="1:11" s="5" customFormat="1" ht="45" x14ac:dyDescent="0.25">
      <c r="A75" s="38" t="s">
        <v>126</v>
      </c>
      <c r="B75" s="35" t="s">
        <v>16</v>
      </c>
      <c r="C75" s="27" t="s">
        <v>17</v>
      </c>
      <c r="D75" s="28">
        <v>444.8</v>
      </c>
      <c r="E75" s="32">
        <v>15.19</v>
      </c>
      <c r="F75" s="29">
        <f t="shared" si="38"/>
        <v>18.38</v>
      </c>
      <c r="G75" s="36">
        <f t="shared" ref="G75:G80" si="39">D75*F75</f>
        <v>8175.424</v>
      </c>
      <c r="H75" s="8"/>
    </row>
    <row r="76" spans="1:11" s="5" customFormat="1" ht="30" x14ac:dyDescent="0.25">
      <c r="A76" s="38" t="s">
        <v>127</v>
      </c>
      <c r="B76" s="35" t="s">
        <v>93</v>
      </c>
      <c r="C76" s="27" t="s">
        <v>10</v>
      </c>
      <c r="D76" s="28">
        <v>5.56</v>
      </c>
      <c r="E76" s="32">
        <v>443.84</v>
      </c>
      <c r="F76" s="29">
        <f t="shared" si="38"/>
        <v>537.04999999999995</v>
      </c>
      <c r="G76" s="36">
        <f t="shared" si="39"/>
        <v>2985.9979999999996</v>
      </c>
      <c r="H76" s="8"/>
    </row>
    <row r="77" spans="1:11" s="5" customFormat="1" ht="60" x14ac:dyDescent="0.25">
      <c r="A77" s="38" t="s">
        <v>128</v>
      </c>
      <c r="B77" s="35" t="s">
        <v>20</v>
      </c>
      <c r="C77" s="27" t="s">
        <v>5</v>
      </c>
      <c r="D77" s="28">
        <v>257.25</v>
      </c>
      <c r="E77" s="32">
        <v>67.38</v>
      </c>
      <c r="F77" s="29">
        <f t="shared" si="38"/>
        <v>81.53</v>
      </c>
      <c r="G77" s="36">
        <f t="shared" si="39"/>
        <v>20973.592499999999</v>
      </c>
      <c r="H77" s="8"/>
    </row>
    <row r="78" spans="1:11" s="5" customFormat="1" ht="30" x14ac:dyDescent="0.25">
      <c r="A78" s="38" t="s">
        <v>129</v>
      </c>
      <c r="B78" s="35" t="s">
        <v>21</v>
      </c>
      <c r="C78" s="27" t="s">
        <v>12</v>
      </c>
      <c r="D78" s="28">
        <v>73.5</v>
      </c>
      <c r="E78" s="32">
        <v>74.489999999999995</v>
      </c>
      <c r="F78" s="29">
        <f t="shared" si="38"/>
        <v>90.13</v>
      </c>
      <c r="G78" s="36">
        <f t="shared" si="39"/>
        <v>6624.5549999999994</v>
      </c>
      <c r="H78" s="8"/>
    </row>
    <row r="79" spans="1:11" s="5" customFormat="1" ht="45" x14ac:dyDescent="0.25">
      <c r="A79" s="38" t="s">
        <v>130</v>
      </c>
      <c r="B79" s="35" t="s">
        <v>22</v>
      </c>
      <c r="C79" s="27" t="s">
        <v>5</v>
      </c>
      <c r="D79" s="28">
        <v>514.5</v>
      </c>
      <c r="E79" s="32">
        <v>3.09</v>
      </c>
      <c r="F79" s="29">
        <f t="shared" si="38"/>
        <v>3.74</v>
      </c>
      <c r="G79" s="36">
        <f t="shared" si="39"/>
        <v>1924.23</v>
      </c>
    </row>
    <row r="80" spans="1:11" s="5" customFormat="1" ht="60" x14ac:dyDescent="0.25">
      <c r="A80" s="38" t="s">
        <v>131</v>
      </c>
      <c r="B80" s="35" t="s">
        <v>23</v>
      </c>
      <c r="C80" s="27" t="s">
        <v>5</v>
      </c>
      <c r="D80" s="28">
        <v>514.5</v>
      </c>
      <c r="E80" s="32">
        <v>26.42</v>
      </c>
      <c r="F80" s="29">
        <f t="shared" si="38"/>
        <v>31.97</v>
      </c>
      <c r="G80" s="36">
        <f t="shared" si="39"/>
        <v>16448.564999999999</v>
      </c>
    </row>
    <row r="81" spans="1:8" s="5" customFormat="1" x14ac:dyDescent="0.25">
      <c r="A81" s="31" t="s">
        <v>132</v>
      </c>
      <c r="B81" s="37" t="s">
        <v>25</v>
      </c>
      <c r="C81" s="27" t="s">
        <v>1</v>
      </c>
      <c r="D81" s="28">
        <v>0</v>
      </c>
      <c r="E81" s="32"/>
      <c r="F81" s="29"/>
      <c r="G81" s="33">
        <f>SUM(G82:G91)</f>
        <v>47596.109999999986</v>
      </c>
    </row>
    <row r="82" spans="1:8" s="5" customFormat="1" ht="45" x14ac:dyDescent="0.25">
      <c r="A82" s="38" t="s">
        <v>133</v>
      </c>
      <c r="B82" s="35" t="s">
        <v>75</v>
      </c>
      <c r="C82" s="27" t="s">
        <v>5</v>
      </c>
      <c r="D82" s="28">
        <v>73</v>
      </c>
      <c r="E82" s="32">
        <v>185.58</v>
      </c>
      <c r="F82" s="29">
        <f t="shared" ref="F82:F87" si="40">ROUND(E82+(E82*$G$7),2)</f>
        <v>224.55</v>
      </c>
      <c r="G82" s="36">
        <f t="shared" ref="G82:G87" si="41">D82*F82</f>
        <v>16392.150000000001</v>
      </c>
      <c r="H82" s="8"/>
    </row>
    <row r="83" spans="1:8" s="5" customFormat="1" ht="35.25" customHeight="1" x14ac:dyDescent="0.25">
      <c r="A83" s="38" t="s">
        <v>134</v>
      </c>
      <c r="B83" s="35" t="s">
        <v>88</v>
      </c>
      <c r="C83" s="27" t="s">
        <v>12</v>
      </c>
      <c r="D83" s="28">
        <v>210</v>
      </c>
      <c r="E83" s="32">
        <v>11.62</v>
      </c>
      <c r="F83" s="29">
        <f t="shared" si="40"/>
        <v>14.06</v>
      </c>
      <c r="G83" s="36">
        <f t="shared" si="41"/>
        <v>2952.6</v>
      </c>
      <c r="H83" s="8"/>
    </row>
    <row r="84" spans="1:8" s="5" customFormat="1" ht="45" x14ac:dyDescent="0.25">
      <c r="A84" s="38" t="s">
        <v>135</v>
      </c>
      <c r="B84" s="35" t="s">
        <v>22</v>
      </c>
      <c r="C84" s="27" t="s">
        <v>5</v>
      </c>
      <c r="D84" s="28">
        <v>73</v>
      </c>
      <c r="E84" s="32">
        <v>3.09</v>
      </c>
      <c r="F84" s="29">
        <f t="shared" si="40"/>
        <v>3.74</v>
      </c>
      <c r="G84" s="36">
        <f t="shared" si="41"/>
        <v>273.02000000000004</v>
      </c>
      <c r="H84" s="8"/>
    </row>
    <row r="85" spans="1:8" s="5" customFormat="1" ht="60" x14ac:dyDescent="0.25">
      <c r="A85" s="38" t="s">
        <v>136</v>
      </c>
      <c r="B85" s="35" t="s">
        <v>23</v>
      </c>
      <c r="C85" s="27" t="s">
        <v>5</v>
      </c>
      <c r="D85" s="28">
        <v>73</v>
      </c>
      <c r="E85" s="32">
        <v>26.42</v>
      </c>
      <c r="F85" s="29">
        <f t="shared" si="40"/>
        <v>31.97</v>
      </c>
      <c r="G85" s="36">
        <f t="shared" si="41"/>
        <v>2333.81</v>
      </c>
      <c r="H85" s="8"/>
    </row>
    <row r="86" spans="1:8" s="5" customFormat="1" ht="64.5" customHeight="1" x14ac:dyDescent="0.25">
      <c r="A86" s="38" t="s">
        <v>137</v>
      </c>
      <c r="B86" s="35" t="s">
        <v>222</v>
      </c>
      <c r="C86" s="27" t="s">
        <v>5</v>
      </c>
      <c r="D86" s="28">
        <v>73</v>
      </c>
      <c r="E86" s="32">
        <v>114.29</v>
      </c>
      <c r="F86" s="29">
        <f>ROUND(E86+(E86*$G$7),2)</f>
        <v>138.29</v>
      </c>
      <c r="G86" s="36">
        <f t="shared" si="41"/>
        <v>10095.17</v>
      </c>
      <c r="H86" s="11"/>
    </row>
    <row r="87" spans="1:8" s="5" customFormat="1" ht="30" x14ac:dyDescent="0.25">
      <c r="A87" s="38" t="s">
        <v>138</v>
      </c>
      <c r="B87" s="35" t="s">
        <v>221</v>
      </c>
      <c r="C87" s="27" t="s">
        <v>5</v>
      </c>
      <c r="D87" s="28">
        <v>73</v>
      </c>
      <c r="E87" s="32">
        <v>39.380000000000003</v>
      </c>
      <c r="F87" s="29">
        <f t="shared" si="40"/>
        <v>47.65</v>
      </c>
      <c r="G87" s="36">
        <f t="shared" si="41"/>
        <v>3478.45</v>
      </c>
      <c r="H87" s="11"/>
    </row>
    <row r="88" spans="1:8" s="5" customFormat="1" ht="30" x14ac:dyDescent="0.25">
      <c r="A88" s="38" t="s">
        <v>139</v>
      </c>
      <c r="B88" s="35" t="s">
        <v>201</v>
      </c>
      <c r="C88" s="27" t="s">
        <v>12</v>
      </c>
      <c r="D88" s="28">
        <v>60.5</v>
      </c>
      <c r="E88" s="32">
        <v>56.78</v>
      </c>
      <c r="F88" s="29">
        <f t="shared" ref="F88" si="42">ROUND(E88+(E88*$G$7),2)</f>
        <v>68.7</v>
      </c>
      <c r="G88" s="36">
        <f t="shared" ref="G88" si="43">D88*F88</f>
        <v>4156.3500000000004</v>
      </c>
      <c r="H88" s="11"/>
    </row>
    <row r="89" spans="1:8" s="5" customFormat="1" ht="45" x14ac:dyDescent="0.25">
      <c r="A89" s="38" t="s">
        <v>140</v>
      </c>
      <c r="B89" s="35" t="s">
        <v>92</v>
      </c>
      <c r="C89" s="27" t="s">
        <v>12</v>
      </c>
      <c r="D89" s="28">
        <v>20</v>
      </c>
      <c r="E89" s="32">
        <v>78.56</v>
      </c>
      <c r="F89" s="29">
        <f t="shared" ref="F89" si="44">ROUND(E89+(E89*$G$7),2)</f>
        <v>95.06</v>
      </c>
      <c r="G89" s="36">
        <f t="shared" ref="G89" si="45">D89*F89</f>
        <v>1901.2</v>
      </c>
      <c r="H89" s="11"/>
    </row>
    <row r="90" spans="1:8" s="5" customFormat="1" ht="30" x14ac:dyDescent="0.25">
      <c r="A90" s="38" t="s">
        <v>141</v>
      </c>
      <c r="B90" s="35" t="s">
        <v>109</v>
      </c>
      <c r="C90" s="27" t="s">
        <v>12</v>
      </c>
      <c r="D90" s="28">
        <v>40</v>
      </c>
      <c r="E90" s="32">
        <v>67.790000000000006</v>
      </c>
      <c r="F90" s="29">
        <f t="shared" ref="F90" si="46">ROUND(E90+(E90*$G$7),2)</f>
        <v>82.03</v>
      </c>
      <c r="G90" s="36">
        <f t="shared" ref="G90" si="47">D90*F90</f>
        <v>3281.2</v>
      </c>
      <c r="H90" s="11"/>
    </row>
    <row r="91" spans="1:8" s="5" customFormat="1" ht="45" x14ac:dyDescent="0.25">
      <c r="A91" s="38" t="s">
        <v>202</v>
      </c>
      <c r="B91" s="35" t="s">
        <v>203</v>
      </c>
      <c r="C91" s="27" t="s">
        <v>12</v>
      </c>
      <c r="D91" s="28">
        <v>48</v>
      </c>
      <c r="E91" s="32">
        <v>47.04</v>
      </c>
      <c r="F91" s="29">
        <f t="shared" ref="F91" si="48">ROUND(E91+(E91*$G$7),2)</f>
        <v>56.92</v>
      </c>
      <c r="G91" s="36">
        <f t="shared" ref="G91" si="49">D91*F91</f>
        <v>2732.16</v>
      </c>
      <c r="H91" s="11"/>
    </row>
    <row r="92" spans="1:8" s="5" customFormat="1" x14ac:dyDescent="0.25">
      <c r="A92" s="31" t="s">
        <v>142</v>
      </c>
      <c r="B92" s="37" t="s">
        <v>39</v>
      </c>
      <c r="C92" s="27"/>
      <c r="D92" s="28">
        <v>0</v>
      </c>
      <c r="E92" s="32"/>
      <c r="F92" s="29"/>
      <c r="G92" s="33">
        <f>SUM(G93:G96)</f>
        <v>10002.150000000001</v>
      </c>
      <c r="H92" s="8"/>
    </row>
    <row r="93" spans="1:8" s="5" customFormat="1" ht="30" x14ac:dyDescent="0.25">
      <c r="A93" s="38" t="s">
        <v>143</v>
      </c>
      <c r="B93" s="35" t="s">
        <v>76</v>
      </c>
      <c r="C93" s="27" t="s">
        <v>5</v>
      </c>
      <c r="D93" s="28">
        <v>531</v>
      </c>
      <c r="E93" s="32">
        <v>2.3199999999999998</v>
      </c>
      <c r="F93" s="29">
        <f t="shared" ref="F93:F94" si="50">ROUND(E93+(E93*$G$7),2)</f>
        <v>2.81</v>
      </c>
      <c r="G93" s="36">
        <f t="shared" ref="G93:G94" si="51">D93*F93</f>
        <v>1492.1100000000001</v>
      </c>
      <c r="H93" s="8"/>
    </row>
    <row r="94" spans="1:8" s="5" customFormat="1" ht="30" x14ac:dyDescent="0.25">
      <c r="A94" s="38" t="s">
        <v>144</v>
      </c>
      <c r="B94" s="35" t="s">
        <v>41</v>
      </c>
      <c r="C94" s="27" t="s">
        <v>5</v>
      </c>
      <c r="D94" s="28">
        <v>531</v>
      </c>
      <c r="E94" s="32">
        <v>11.15</v>
      </c>
      <c r="F94" s="29">
        <f t="shared" si="50"/>
        <v>13.49</v>
      </c>
      <c r="G94" s="36">
        <f t="shared" si="51"/>
        <v>7163.1900000000005</v>
      </c>
      <c r="H94" s="8"/>
    </row>
    <row r="95" spans="1:8" s="5" customFormat="1" ht="30" x14ac:dyDescent="0.25">
      <c r="A95" s="38" t="s">
        <v>145</v>
      </c>
      <c r="B95" s="35" t="s">
        <v>180</v>
      </c>
      <c r="C95" s="27" t="s">
        <v>5</v>
      </c>
      <c r="D95" s="28">
        <v>73</v>
      </c>
      <c r="E95" s="32">
        <v>2.64</v>
      </c>
      <c r="F95" s="29">
        <f t="shared" ref="F95:F96" si="52">ROUND(E95+(E95*$G$7),2)</f>
        <v>3.19</v>
      </c>
      <c r="G95" s="36">
        <f t="shared" ref="G95:G96" si="53">D95*F95</f>
        <v>232.87</v>
      </c>
      <c r="H95" s="8"/>
    </row>
    <row r="96" spans="1:8" s="5" customFormat="1" ht="30" x14ac:dyDescent="0.25">
      <c r="A96" s="38" t="s">
        <v>146</v>
      </c>
      <c r="B96" s="35" t="s">
        <v>181</v>
      </c>
      <c r="C96" s="27" t="s">
        <v>5</v>
      </c>
      <c r="D96" s="28">
        <v>73</v>
      </c>
      <c r="E96" s="32">
        <v>12.61</v>
      </c>
      <c r="F96" s="29">
        <f t="shared" si="52"/>
        <v>15.26</v>
      </c>
      <c r="G96" s="36">
        <f t="shared" si="53"/>
        <v>1113.98</v>
      </c>
      <c r="H96" s="8"/>
    </row>
    <row r="97" spans="1:11" s="5" customFormat="1" x14ac:dyDescent="0.25">
      <c r="A97" s="31" t="s">
        <v>147</v>
      </c>
      <c r="B97" s="37" t="s">
        <v>28</v>
      </c>
      <c r="C97" s="27"/>
      <c r="D97" s="28">
        <v>0</v>
      </c>
      <c r="E97" s="32"/>
      <c r="F97" s="29"/>
      <c r="G97" s="33">
        <f>SUM(G98:G100)</f>
        <v>12293.32</v>
      </c>
    </row>
    <row r="98" spans="1:11" s="5" customFormat="1" ht="75" x14ac:dyDescent="0.25">
      <c r="A98" s="38" t="s">
        <v>148</v>
      </c>
      <c r="B98" s="35" t="s">
        <v>30</v>
      </c>
      <c r="C98" s="27" t="s">
        <v>5</v>
      </c>
      <c r="D98" s="28">
        <v>73</v>
      </c>
      <c r="E98" s="32">
        <v>35.770000000000003</v>
      </c>
      <c r="F98" s="29">
        <f t="shared" ref="F98:F100" si="54">ROUND(E98+(E98*$G$7),2)</f>
        <v>43.28</v>
      </c>
      <c r="G98" s="36">
        <f>D98*F98</f>
        <v>3159.44</v>
      </c>
      <c r="H98" s="8"/>
    </row>
    <row r="99" spans="1:11" s="5" customFormat="1" ht="48.75" customHeight="1" x14ac:dyDescent="0.25">
      <c r="A99" s="38" t="s">
        <v>149</v>
      </c>
      <c r="B99" s="35" t="s">
        <v>89</v>
      </c>
      <c r="C99" s="27" t="s">
        <v>5</v>
      </c>
      <c r="D99" s="28">
        <v>73</v>
      </c>
      <c r="E99" s="32">
        <v>76.83</v>
      </c>
      <c r="F99" s="29">
        <f t="shared" si="54"/>
        <v>92.96</v>
      </c>
      <c r="G99" s="36">
        <f t="shared" ref="G99:G100" si="55">D99*F99</f>
        <v>6786.08</v>
      </c>
      <c r="H99" s="8"/>
    </row>
    <row r="100" spans="1:11" s="5" customFormat="1" ht="38.25" customHeight="1" x14ac:dyDescent="0.25">
      <c r="A100" s="38" t="s">
        <v>150</v>
      </c>
      <c r="B100" s="35" t="s">
        <v>95</v>
      </c>
      <c r="C100" s="27" t="s">
        <v>12</v>
      </c>
      <c r="D100" s="28">
        <v>140</v>
      </c>
      <c r="E100" s="32">
        <v>13.86</v>
      </c>
      <c r="F100" s="29">
        <f t="shared" si="54"/>
        <v>16.77</v>
      </c>
      <c r="G100" s="36">
        <f t="shared" si="55"/>
        <v>2347.7999999999997</v>
      </c>
    </row>
    <row r="101" spans="1:11" x14ac:dyDescent="0.25">
      <c r="A101" s="31" t="s">
        <v>151</v>
      </c>
      <c r="B101" s="37" t="s">
        <v>97</v>
      </c>
      <c r="C101" s="27" t="s">
        <v>1</v>
      </c>
      <c r="D101" s="28">
        <v>0</v>
      </c>
      <c r="E101" s="32"/>
      <c r="F101" s="29"/>
      <c r="G101" s="33">
        <f>SUM(G102:G104)</f>
        <v>14963.936</v>
      </c>
    </row>
    <row r="102" spans="1:11" ht="81" customHeight="1" x14ac:dyDescent="0.25">
      <c r="A102" s="38" t="s">
        <v>152</v>
      </c>
      <c r="B102" s="35" t="s">
        <v>218</v>
      </c>
      <c r="C102" s="27" t="s">
        <v>35</v>
      </c>
      <c r="D102" s="28">
        <v>7</v>
      </c>
      <c r="E102" s="32">
        <v>813.45</v>
      </c>
      <c r="F102" s="29">
        <f t="shared" si="2"/>
        <v>984.27</v>
      </c>
      <c r="G102" s="36">
        <f>D102*F102</f>
        <v>6889.8899999999994</v>
      </c>
      <c r="K102" s="5"/>
    </row>
    <row r="103" spans="1:11" ht="32.25" customHeight="1" x14ac:dyDescent="0.25">
      <c r="A103" s="38" t="s">
        <v>153</v>
      </c>
      <c r="B103" s="35" t="s">
        <v>94</v>
      </c>
      <c r="C103" s="27" t="s">
        <v>5</v>
      </c>
      <c r="D103" s="28">
        <v>16.2</v>
      </c>
      <c r="E103" s="32">
        <v>285.48</v>
      </c>
      <c r="F103" s="29">
        <f t="shared" si="2"/>
        <v>345.43</v>
      </c>
      <c r="G103" s="36">
        <f t="shared" ref="G103:G104" si="56">D103*F103</f>
        <v>5595.9659999999994</v>
      </c>
      <c r="H103" s="13"/>
      <c r="I103" s="5"/>
    </row>
    <row r="104" spans="1:11" ht="33" customHeight="1" x14ac:dyDescent="0.25">
      <c r="A104" s="38" t="s">
        <v>154</v>
      </c>
      <c r="B104" s="35" t="s">
        <v>38</v>
      </c>
      <c r="C104" s="27" t="s">
        <v>90</v>
      </c>
      <c r="D104" s="28">
        <v>5.12</v>
      </c>
      <c r="E104" s="32">
        <v>400</v>
      </c>
      <c r="F104" s="29">
        <f t="shared" si="2"/>
        <v>484</v>
      </c>
      <c r="G104" s="36">
        <f t="shared" si="56"/>
        <v>2478.08</v>
      </c>
      <c r="H104" s="5"/>
    </row>
    <row r="105" spans="1:11" s="5" customFormat="1" x14ac:dyDescent="0.25">
      <c r="A105" s="31" t="s">
        <v>155</v>
      </c>
      <c r="B105" s="37" t="s">
        <v>64</v>
      </c>
      <c r="C105" s="27" t="s">
        <v>1</v>
      </c>
      <c r="D105" s="28">
        <v>0</v>
      </c>
      <c r="E105" s="32"/>
      <c r="F105" s="29"/>
      <c r="G105" s="33">
        <f>SUM(G106:G111)</f>
        <v>2864.34</v>
      </c>
    </row>
    <row r="106" spans="1:11" s="5" customFormat="1" x14ac:dyDescent="0.25">
      <c r="A106" s="38" t="s">
        <v>156</v>
      </c>
      <c r="B106" s="35" t="s">
        <v>65</v>
      </c>
      <c r="C106" s="27" t="s">
        <v>35</v>
      </c>
      <c r="D106" s="28">
        <v>1</v>
      </c>
      <c r="E106" s="32">
        <v>883.66</v>
      </c>
      <c r="F106" s="29">
        <f t="shared" ref="F106:F109" si="57">ROUND(E106+(E106*$G$7),2)</f>
        <v>1069.23</v>
      </c>
      <c r="G106" s="36">
        <f t="shared" ref="G106:G109" si="58">D106*F106</f>
        <v>1069.23</v>
      </c>
    </row>
    <row r="107" spans="1:11" s="5" customFormat="1" ht="30" x14ac:dyDescent="0.25">
      <c r="A107" s="38" t="s">
        <v>157</v>
      </c>
      <c r="B107" s="35" t="s">
        <v>66</v>
      </c>
      <c r="C107" s="27" t="s">
        <v>35</v>
      </c>
      <c r="D107" s="28">
        <v>1</v>
      </c>
      <c r="E107" s="32">
        <v>25.84</v>
      </c>
      <c r="F107" s="29">
        <f t="shared" si="57"/>
        <v>31.27</v>
      </c>
      <c r="G107" s="36">
        <f t="shared" si="58"/>
        <v>31.27</v>
      </c>
    </row>
    <row r="108" spans="1:11" s="5" customFormat="1" ht="30" x14ac:dyDescent="0.25">
      <c r="A108" s="38" t="s">
        <v>158</v>
      </c>
      <c r="B108" s="35" t="s">
        <v>67</v>
      </c>
      <c r="C108" s="27" t="s">
        <v>35</v>
      </c>
      <c r="D108" s="28">
        <v>1</v>
      </c>
      <c r="E108" s="32">
        <v>12.14</v>
      </c>
      <c r="F108" s="29">
        <f t="shared" si="57"/>
        <v>14.69</v>
      </c>
      <c r="G108" s="36">
        <f t="shared" si="58"/>
        <v>14.69</v>
      </c>
      <c r="H108" s="13"/>
    </row>
    <row r="109" spans="1:11" s="5" customFormat="1" ht="30" x14ac:dyDescent="0.25">
      <c r="A109" s="38" t="s">
        <v>159</v>
      </c>
      <c r="B109" s="35" t="s">
        <v>68</v>
      </c>
      <c r="C109" s="27" t="s">
        <v>35</v>
      </c>
      <c r="D109" s="28">
        <v>1</v>
      </c>
      <c r="E109" s="32">
        <v>29.63</v>
      </c>
      <c r="F109" s="29">
        <f t="shared" si="57"/>
        <v>35.85</v>
      </c>
      <c r="G109" s="36">
        <f t="shared" si="58"/>
        <v>35.85</v>
      </c>
      <c r="H109" s="13"/>
    </row>
    <row r="110" spans="1:11" s="5" customFormat="1" ht="30" x14ac:dyDescent="0.25">
      <c r="A110" s="38" t="s">
        <v>160</v>
      </c>
      <c r="B110" s="35" t="s">
        <v>191</v>
      </c>
      <c r="C110" s="27" t="s">
        <v>12</v>
      </c>
      <c r="D110" s="28">
        <v>60</v>
      </c>
      <c r="E110" s="32">
        <v>14.79</v>
      </c>
      <c r="F110" s="29">
        <f t="shared" ref="F110:F111" si="59">ROUND(E110+(E110*$G$7),2)</f>
        <v>17.899999999999999</v>
      </c>
      <c r="G110" s="36">
        <f t="shared" ref="G110:G111" si="60">D110*F110</f>
        <v>1074</v>
      </c>
    </row>
    <row r="111" spans="1:11" s="5" customFormat="1" ht="30" x14ac:dyDescent="0.25">
      <c r="A111" s="38" t="s">
        <v>161</v>
      </c>
      <c r="B111" s="35" t="s">
        <v>192</v>
      </c>
      <c r="C111" s="27" t="s">
        <v>12</v>
      </c>
      <c r="D111" s="28">
        <v>30</v>
      </c>
      <c r="E111" s="32">
        <v>17.61</v>
      </c>
      <c r="F111" s="29">
        <f t="shared" si="59"/>
        <v>21.31</v>
      </c>
      <c r="G111" s="36">
        <f t="shared" si="60"/>
        <v>639.29999999999995</v>
      </c>
    </row>
    <row r="112" spans="1:11" x14ac:dyDescent="0.25">
      <c r="A112" s="31" t="s">
        <v>162</v>
      </c>
      <c r="B112" s="37" t="s">
        <v>43</v>
      </c>
      <c r="C112" s="27" t="s">
        <v>1</v>
      </c>
      <c r="D112" s="28">
        <v>0</v>
      </c>
      <c r="E112" s="32"/>
      <c r="F112" s="29"/>
      <c r="G112" s="33">
        <f>SUM(G113:G119)</f>
        <v>8064.5599999999995</v>
      </c>
    </row>
    <row r="113" spans="1:8" s="5" customFormat="1" ht="30" x14ac:dyDescent="0.25">
      <c r="A113" s="38" t="s">
        <v>163</v>
      </c>
      <c r="B113" s="35" t="s">
        <v>225</v>
      </c>
      <c r="C113" s="27" t="s">
        <v>45</v>
      </c>
      <c r="D113" s="28">
        <v>8</v>
      </c>
      <c r="E113" s="32">
        <v>112.83</v>
      </c>
      <c r="F113" s="29">
        <f t="shared" ref="F113:F118" si="61">ROUND(E113+(E113*$G$7),2)</f>
        <v>136.52000000000001</v>
      </c>
      <c r="G113" s="36">
        <f>D113*F113</f>
        <v>1092.1600000000001</v>
      </c>
    </row>
    <row r="114" spans="1:8" s="5" customFormat="1" ht="39" customHeight="1" x14ac:dyDescent="0.25">
      <c r="A114" s="38" t="s">
        <v>164</v>
      </c>
      <c r="B114" s="35" t="s">
        <v>185</v>
      </c>
      <c r="C114" s="27" t="s">
        <v>12</v>
      </c>
      <c r="D114" s="28">
        <v>300</v>
      </c>
      <c r="E114" s="32">
        <v>2.39</v>
      </c>
      <c r="F114" s="29">
        <f t="shared" si="61"/>
        <v>2.89</v>
      </c>
      <c r="G114" s="36">
        <f>D114*F114</f>
        <v>867</v>
      </c>
    </row>
    <row r="115" spans="1:8" s="5" customFormat="1" ht="39" customHeight="1" x14ac:dyDescent="0.25">
      <c r="A115" s="38" t="s">
        <v>165</v>
      </c>
      <c r="B115" s="35" t="s">
        <v>47</v>
      </c>
      <c r="C115" s="27" t="s">
        <v>12</v>
      </c>
      <c r="D115" s="28">
        <v>300</v>
      </c>
      <c r="E115" s="32">
        <v>3.52</v>
      </c>
      <c r="F115" s="29">
        <f t="shared" si="61"/>
        <v>4.26</v>
      </c>
      <c r="G115" s="36">
        <f t="shared" ref="G115:G118" si="62">D115*F115</f>
        <v>1278</v>
      </c>
    </row>
    <row r="116" spans="1:8" s="5" customFormat="1" ht="39.75" customHeight="1" x14ac:dyDescent="0.25">
      <c r="A116" s="38" t="s">
        <v>166</v>
      </c>
      <c r="B116" s="35" t="s">
        <v>49</v>
      </c>
      <c r="C116" s="27" t="s">
        <v>12</v>
      </c>
      <c r="D116" s="28">
        <v>300</v>
      </c>
      <c r="E116" s="32">
        <v>7.98</v>
      </c>
      <c r="F116" s="29">
        <f t="shared" si="61"/>
        <v>9.66</v>
      </c>
      <c r="G116" s="36">
        <f t="shared" si="62"/>
        <v>2898</v>
      </c>
    </row>
    <row r="117" spans="1:8" s="5" customFormat="1" ht="34.5" customHeight="1" x14ac:dyDescent="0.25">
      <c r="A117" s="38" t="s">
        <v>167</v>
      </c>
      <c r="B117" s="35" t="s">
        <v>50</v>
      </c>
      <c r="C117" s="27" t="s">
        <v>35</v>
      </c>
      <c r="D117" s="28">
        <v>21</v>
      </c>
      <c r="E117" s="32">
        <v>20.99</v>
      </c>
      <c r="F117" s="29">
        <f t="shared" si="61"/>
        <v>25.4</v>
      </c>
      <c r="G117" s="36">
        <f t="shared" si="62"/>
        <v>533.4</v>
      </c>
    </row>
    <row r="118" spans="1:8" s="5" customFormat="1" ht="36.75" customHeight="1" x14ac:dyDescent="0.25">
      <c r="A118" s="38" t="s">
        <v>195</v>
      </c>
      <c r="B118" s="35" t="s">
        <v>101</v>
      </c>
      <c r="C118" s="27" t="s">
        <v>35</v>
      </c>
      <c r="D118" s="28">
        <v>8</v>
      </c>
      <c r="E118" s="32">
        <v>40.700000000000003</v>
      </c>
      <c r="F118" s="29">
        <f t="shared" si="61"/>
        <v>49.25</v>
      </c>
      <c r="G118" s="36">
        <f t="shared" si="62"/>
        <v>394</v>
      </c>
    </row>
    <row r="119" spans="1:8" s="5" customFormat="1" ht="51" customHeight="1" x14ac:dyDescent="0.25">
      <c r="A119" s="38" t="s">
        <v>228</v>
      </c>
      <c r="B119" s="35" t="s">
        <v>226</v>
      </c>
      <c r="C119" s="27" t="s">
        <v>12</v>
      </c>
      <c r="D119" s="28">
        <v>150</v>
      </c>
      <c r="E119" s="32">
        <v>5.52</v>
      </c>
      <c r="F119" s="29">
        <f t="shared" ref="F119" si="63">ROUND(E119+(E119*$G$7),2)</f>
        <v>6.68</v>
      </c>
      <c r="G119" s="36">
        <f t="shared" ref="G119" si="64">D119*F119</f>
        <v>1002</v>
      </c>
    </row>
    <row r="120" spans="1:8" s="5" customFormat="1" x14ac:dyDescent="0.25">
      <c r="A120" s="31" t="s">
        <v>168</v>
      </c>
      <c r="B120" s="37" t="s">
        <v>105</v>
      </c>
      <c r="C120" s="27" t="s">
        <v>1</v>
      </c>
      <c r="D120" s="28">
        <v>0</v>
      </c>
      <c r="E120" s="32"/>
      <c r="F120" s="29"/>
      <c r="G120" s="33">
        <f>SUM(G121:G126)</f>
        <v>3826.4614000000001</v>
      </c>
    </row>
    <row r="121" spans="1:8" s="5" customFormat="1" ht="30" x14ac:dyDescent="0.25">
      <c r="A121" s="38" t="s">
        <v>169</v>
      </c>
      <c r="B121" s="35" t="s">
        <v>104</v>
      </c>
      <c r="C121" s="27" t="s">
        <v>5</v>
      </c>
      <c r="D121" s="28">
        <v>2.2200000000000002</v>
      </c>
      <c r="E121" s="32">
        <v>295.35000000000002</v>
      </c>
      <c r="F121" s="29">
        <f t="shared" ref="F121:F122" si="65">ROUND(E121+(E121*$G$7),2)</f>
        <v>357.37</v>
      </c>
      <c r="G121" s="36">
        <f>D121*F121</f>
        <v>793.36140000000012</v>
      </c>
      <c r="H121" s="11"/>
    </row>
    <row r="122" spans="1:8" s="5" customFormat="1" ht="45" x14ac:dyDescent="0.25">
      <c r="A122" s="38" t="s">
        <v>170</v>
      </c>
      <c r="B122" s="35" t="s">
        <v>106</v>
      </c>
      <c r="C122" s="27" t="s">
        <v>35</v>
      </c>
      <c r="D122" s="28">
        <v>2</v>
      </c>
      <c r="E122" s="32">
        <v>255.58</v>
      </c>
      <c r="F122" s="29">
        <f t="shared" si="65"/>
        <v>309.25</v>
      </c>
      <c r="G122" s="36">
        <f>D122*F122</f>
        <v>618.5</v>
      </c>
    </row>
    <row r="123" spans="1:8" s="5" customFormat="1" ht="30" x14ac:dyDescent="0.25">
      <c r="A123" s="38" t="s">
        <v>171</v>
      </c>
      <c r="B123" s="35" t="s">
        <v>107</v>
      </c>
      <c r="C123" s="27" t="s">
        <v>35</v>
      </c>
      <c r="D123" s="28">
        <v>2</v>
      </c>
      <c r="E123" s="32">
        <v>7.37</v>
      </c>
      <c r="F123" s="29">
        <f t="shared" ref="F123:F124" si="66">ROUND(E123+(E123*$G$7),2)</f>
        <v>8.92</v>
      </c>
      <c r="G123" s="36">
        <f t="shared" ref="G123:G124" si="67">D123*F123</f>
        <v>17.84</v>
      </c>
    </row>
    <row r="124" spans="1:8" s="5" customFormat="1" ht="45" x14ac:dyDescent="0.25">
      <c r="A124" s="38" t="s">
        <v>172</v>
      </c>
      <c r="B124" s="35" t="s">
        <v>108</v>
      </c>
      <c r="C124" s="27" t="s">
        <v>35</v>
      </c>
      <c r="D124" s="28">
        <v>2</v>
      </c>
      <c r="E124" s="32">
        <v>52.09</v>
      </c>
      <c r="F124" s="29">
        <f t="shared" si="66"/>
        <v>63.03</v>
      </c>
      <c r="G124" s="36">
        <f t="shared" si="67"/>
        <v>126.06</v>
      </c>
    </row>
    <row r="125" spans="1:8" s="5" customFormat="1" ht="29.25" customHeight="1" x14ac:dyDescent="0.25">
      <c r="A125" s="38" t="s">
        <v>173</v>
      </c>
      <c r="B125" s="35" t="s">
        <v>176</v>
      </c>
      <c r="C125" s="27" t="s">
        <v>12</v>
      </c>
      <c r="D125" s="28">
        <v>18</v>
      </c>
      <c r="E125" s="32">
        <v>103.49</v>
      </c>
      <c r="F125" s="29">
        <f>ROUND(E125+(E125*$G$7),2)</f>
        <v>125.22</v>
      </c>
      <c r="G125" s="36">
        <f t="shared" ref="G125:G126" si="68">D125*F125</f>
        <v>2253.96</v>
      </c>
      <c r="H125" s="13"/>
    </row>
    <row r="126" spans="1:8" s="5" customFormat="1" ht="45" x14ac:dyDescent="0.25">
      <c r="A126" s="38" t="s">
        <v>217</v>
      </c>
      <c r="B126" s="35" t="s">
        <v>204</v>
      </c>
      <c r="C126" s="27" t="s">
        <v>10</v>
      </c>
      <c r="D126" s="28">
        <v>1.8</v>
      </c>
      <c r="E126" s="32">
        <v>619.78</v>
      </c>
      <c r="F126" s="29">
        <v>9.3000000000000007</v>
      </c>
      <c r="G126" s="36">
        <f t="shared" si="68"/>
        <v>16.740000000000002</v>
      </c>
      <c r="H126" s="13"/>
    </row>
    <row r="127" spans="1:8" s="5" customFormat="1" x14ac:dyDescent="0.25">
      <c r="A127" s="31" t="s">
        <v>174</v>
      </c>
      <c r="B127" s="37" t="s">
        <v>52</v>
      </c>
      <c r="C127" s="27" t="s">
        <v>1</v>
      </c>
      <c r="D127" s="28">
        <v>0</v>
      </c>
      <c r="E127" s="32"/>
      <c r="F127" s="29"/>
      <c r="G127" s="33">
        <f>G128</f>
        <v>851.18000000000006</v>
      </c>
    </row>
    <row r="128" spans="1:8" s="5" customFormat="1" x14ac:dyDescent="0.25">
      <c r="A128" s="38" t="s">
        <v>175</v>
      </c>
      <c r="B128" s="35" t="s">
        <v>54</v>
      </c>
      <c r="C128" s="27" t="s">
        <v>5</v>
      </c>
      <c r="D128" s="28">
        <v>146</v>
      </c>
      <c r="E128" s="32">
        <v>4.82</v>
      </c>
      <c r="F128" s="29">
        <f t="shared" ref="F128" si="69">ROUND(E128+(E128*$G$7),2)</f>
        <v>5.83</v>
      </c>
      <c r="G128" s="36">
        <f>D128*F128</f>
        <v>851.18000000000006</v>
      </c>
      <c r="H128" s="8"/>
    </row>
    <row r="129" spans="1:7" s="5" customFormat="1" x14ac:dyDescent="0.25">
      <c r="A129" s="14"/>
      <c r="B129" s="14"/>
      <c r="C129" s="14"/>
      <c r="D129" s="14"/>
      <c r="E129" s="14"/>
      <c r="F129" s="14"/>
      <c r="G129" s="14"/>
    </row>
    <row r="130" spans="1:7" s="5" customFormat="1" x14ac:dyDescent="0.25">
      <c r="A130" s="14"/>
      <c r="B130" s="14"/>
      <c r="C130" s="14"/>
      <c r="D130" s="14"/>
      <c r="E130" s="14"/>
      <c r="F130" s="14"/>
      <c r="G130" s="14"/>
    </row>
    <row r="131" spans="1:7" s="5" customFormat="1" x14ac:dyDescent="0.25">
      <c r="A131" s="14"/>
      <c r="B131" s="14"/>
      <c r="C131" s="14"/>
      <c r="D131" s="14"/>
      <c r="E131" s="14"/>
      <c r="F131" s="14"/>
      <c r="G131" s="14"/>
    </row>
    <row r="132" spans="1:7" s="5" customFormat="1" x14ac:dyDescent="0.25">
      <c r="A132" s="14"/>
      <c r="B132" s="14"/>
      <c r="C132" s="14"/>
      <c r="D132" s="14"/>
      <c r="E132" s="14"/>
      <c r="F132" s="14"/>
      <c r="G132" s="14"/>
    </row>
    <row r="133" spans="1:7" x14ac:dyDescent="0.25">
      <c r="A133" s="14"/>
      <c r="B133" s="14"/>
      <c r="C133" s="14"/>
      <c r="D133" s="14"/>
      <c r="E133" s="14"/>
      <c r="F133" s="14"/>
      <c r="G133" s="14"/>
    </row>
    <row r="134" spans="1:7" ht="15.75" x14ac:dyDescent="0.25">
      <c r="A134" s="42" t="s">
        <v>198</v>
      </c>
      <c r="B134" s="14"/>
      <c r="C134" s="52" t="s">
        <v>199</v>
      </c>
      <c r="D134" s="52"/>
      <c r="E134" s="52"/>
      <c r="F134" s="52"/>
      <c r="G134" s="14"/>
    </row>
    <row r="135" spans="1:7" ht="15.75" x14ac:dyDescent="0.25">
      <c r="A135" s="42" t="s">
        <v>63</v>
      </c>
      <c r="B135" s="14"/>
      <c r="C135" s="52" t="s">
        <v>200</v>
      </c>
      <c r="D135" s="52"/>
      <c r="E135" s="52"/>
      <c r="F135" s="52"/>
      <c r="G135" s="41"/>
    </row>
    <row r="136" spans="1:7" ht="15.75" x14ac:dyDescent="0.25">
      <c r="A136" s="42"/>
      <c r="B136" s="14"/>
      <c r="C136" s="14"/>
      <c r="D136" s="14"/>
      <c r="E136" s="14"/>
      <c r="F136" s="14"/>
      <c r="G136" s="14"/>
    </row>
    <row r="137" spans="1:7" x14ac:dyDescent="0.25">
      <c r="A137" s="14"/>
      <c r="B137" s="14"/>
      <c r="C137" s="14"/>
      <c r="D137" s="14"/>
      <c r="E137" s="14"/>
      <c r="F137" s="14"/>
      <c r="G137" s="14"/>
    </row>
  </sheetData>
  <mergeCells count="9">
    <mergeCell ref="A1:G1"/>
    <mergeCell ref="A6:G6"/>
    <mergeCell ref="C134:F134"/>
    <mergeCell ref="C135:F135"/>
    <mergeCell ref="A2:G2"/>
    <mergeCell ref="A4:G4"/>
    <mergeCell ref="A5:G5"/>
    <mergeCell ref="A7:E7"/>
    <mergeCell ref="A3:G3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  <ignoredErrors>
    <ignoredError sqref="G2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Ana Mara</cp:lastModifiedBy>
  <cp:lastPrinted>2022-08-03T21:43:26Z</cp:lastPrinted>
  <dcterms:created xsi:type="dcterms:W3CDTF">2019-06-10T18:07:57Z</dcterms:created>
  <dcterms:modified xsi:type="dcterms:W3CDTF">2022-08-03T21:43:29Z</dcterms:modified>
</cp:coreProperties>
</file>