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Plan1!$A$1:$G$47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6" i="1" l="1"/>
  <c r="G36" i="1" s="1"/>
  <c r="F35" i="1"/>
  <c r="G35" i="1" s="1"/>
  <c r="F33" i="1"/>
  <c r="G33" i="1" s="1"/>
  <c r="G32" i="1" s="1"/>
  <c r="F31" i="1"/>
  <c r="G31" i="1" s="1"/>
  <c r="F30" i="1"/>
  <c r="G30" i="1" s="1"/>
  <c r="F29" i="1"/>
  <c r="G29" i="1" s="1"/>
  <c r="F27" i="1"/>
  <c r="G27" i="1" s="1"/>
  <c r="F26" i="1"/>
  <c r="G26" i="1" s="1"/>
  <c r="G25" i="1" l="1"/>
  <c r="G34" i="1"/>
  <c r="G28" i="1"/>
  <c r="F18" i="1"/>
  <c r="G18" i="1" s="1"/>
  <c r="G37" i="1" l="1"/>
  <c r="F14" i="1"/>
  <c r="G14" i="1" s="1"/>
  <c r="F17" i="1" l="1"/>
  <c r="G17" i="1" s="1"/>
  <c r="F16" i="1"/>
  <c r="G16" i="1" s="1"/>
  <c r="G15" i="1" l="1"/>
  <c r="F20" i="1"/>
  <c r="G20" i="1" s="1"/>
  <c r="F22" i="1"/>
  <c r="G22" i="1" s="1"/>
  <c r="G21" i="1" l="1"/>
  <c r="G19" i="1" l="1"/>
  <c r="F13" i="1" l="1"/>
  <c r="G13" i="1" s="1"/>
  <c r="G12" i="1" s="1"/>
  <c r="F11" i="1"/>
  <c r="G11" i="1" s="1"/>
  <c r="G10" i="1" s="1"/>
  <c r="G23" i="1" s="1"/>
  <c r="G39" i="1" s="1"/>
</calcChain>
</file>

<file path=xl/sharedStrings.xml><?xml version="1.0" encoding="utf-8"?>
<sst xmlns="http://schemas.openxmlformats.org/spreadsheetml/2006/main" count="90" uniqueCount="55">
  <si>
    <t/>
  </si>
  <si>
    <t>1.1</t>
  </si>
  <si>
    <t>SERVIÇOS PRELIMINARES</t>
  </si>
  <si>
    <t>M2</t>
  </si>
  <si>
    <t>M</t>
  </si>
  <si>
    <t>KG</t>
  </si>
  <si>
    <t>COBERTURA</t>
  </si>
  <si>
    <t>PINTURA</t>
  </si>
  <si>
    <t>ITEM</t>
  </si>
  <si>
    <t>DESCRIÇÃO</t>
  </si>
  <si>
    <t>UNID</t>
  </si>
  <si>
    <t>QUANT</t>
  </si>
  <si>
    <t>CUSTO UNITÁRIO (R$)</t>
  </si>
  <si>
    <t>UNITÁRIO COM BDI (R$)</t>
  </si>
  <si>
    <t>VALOR TOTAL COM BDI (R$)</t>
  </si>
  <si>
    <t xml:space="preserve">BDI: </t>
  </si>
  <si>
    <t>CREA: 56.250/D</t>
  </si>
  <si>
    <t>PLANILHA ORÇAMENTÁRIA</t>
  </si>
  <si>
    <t>PLACA DE OBRA (PARA CONSTRUCAO CIVIL) EM CHAPA GALVANIZADA *N. 22*, ADESIVADA</t>
  </si>
  <si>
    <t>CALHA EM CHAPA DE AÇO GALVANIZADO NÚMERO 24, DESENVOLVIMENTO DE 33 CM, INCLUSO TRANSPORTE VERTICAL. AF_07/2019</t>
  </si>
  <si>
    <t>2.1</t>
  </si>
  <si>
    <t>2.2</t>
  </si>
  <si>
    <t>MUNICÍPIO: CONCEIÇÃO DOS OUROS/MG</t>
  </si>
  <si>
    <r>
      <rPr>
        <b/>
        <sz val="12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</si>
  <si>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ENG. CIVIL: JOSÉ AIRTON JUNHO DOS REIS</t>
  </si>
  <si>
    <t>LUÍS FERNANDO ROSA DE CASTRO</t>
  </si>
  <si>
    <t>PREFEITO MUNICIPAL</t>
  </si>
  <si>
    <t>PRAZO DE EXECUÇÃO: 06 MESES</t>
  </si>
  <si>
    <t>3.1</t>
  </si>
  <si>
    <t>3.2</t>
  </si>
  <si>
    <t>3.3</t>
  </si>
  <si>
    <t>4.1</t>
  </si>
  <si>
    <t>5.1</t>
  </si>
  <si>
    <t>5.2</t>
  </si>
  <si>
    <t>COBERTURA EM TELHA METÁLICA GALVANIZADA ONDULADA, TIPO SIMPLES, ESP. 0,50MM, ACABAMENTO NATURAL, INCLUSIVE ACESSÓRIOS PARA FIXAÇÃO, FORNECIMENTO E INSTALAÇÃO</t>
  </si>
  <si>
    <t>COBERTURA EM TELHA METÁLICA GALVANIZADA TRAPEZOIDAL, TIPO SIMPLES, ESP. 0,50MM, ACABAMENTO NATURAL, INCLUSIVE ACESSÓRIOS PARA FIXAÇÃO, FORNECIMENTO E INSTALAÇÃO</t>
  </si>
  <si>
    <t>PINTURA ESMALTE EM ESTRUTURA METÁLICA, DUAS (2) DEMÃOS, INCLUSIVE UMA (1) DEMÃO FUNDO ANTICORROSIVO</t>
  </si>
  <si>
    <r>
      <t xml:space="preserve">CANTONEIRA (ABAS IGUAIS) EM FERRO GALVANIZADO, 25,4 MM X 3,17 MM (L X E), 1,27KG/M </t>
    </r>
    <r>
      <rPr>
        <b/>
        <sz val="11"/>
        <color indexed="8"/>
        <rFont val="Calibri"/>
        <family val="2"/>
      </rPr>
      <t>(1" x 1/8" x 6,00M)</t>
    </r>
  </si>
  <si>
    <r>
      <t xml:space="preserve">CANTONEIRA (ABAS IGUAIS) EM FERRO GALVANIZADO, 38,1 MM X 3,17 MM (L X E), 3,48 KG/M </t>
    </r>
    <r>
      <rPr>
        <b/>
        <sz val="11"/>
        <color indexed="8"/>
        <rFont val="Calibri"/>
        <family val="2"/>
      </rPr>
      <t>(1 1/2" x 1/8" x 6,00M)</t>
    </r>
  </si>
  <si>
    <t>VIGAS METÁLICAS</t>
  </si>
  <si>
    <t>CANTONEIRAS E FERRO REDONDO</t>
  </si>
  <si>
    <r>
      <t xml:space="preserve">FERRO REDONDO </t>
    </r>
    <r>
      <rPr>
        <b/>
        <sz val="11"/>
        <color indexed="8"/>
        <rFont val="Calibri"/>
        <family val="2"/>
      </rPr>
      <t>(3/8" X 3/8" x 6,00) CA 24</t>
    </r>
  </si>
  <si>
    <t>BR</t>
  </si>
  <si>
    <t>DATA: 22/06/2022</t>
  </si>
  <si>
    <t>OBRA: COBERTURA DE QUADRA E GARAGEM</t>
  </si>
  <si>
    <t>END.: CONCEIÇÃO DOS OUROS</t>
  </si>
  <si>
    <t>QUADRA</t>
  </si>
  <si>
    <t>GARAGEM</t>
  </si>
  <si>
    <t>TOTAL QUADRA</t>
  </si>
  <si>
    <t>TOTAL GARAGEM</t>
  </si>
  <si>
    <t>TOTAL DA OBRA</t>
  </si>
  <si>
    <r>
      <t xml:space="preserve">CORTE, DOBRA E MONTAGEM DE AÇO CA-50/60                                       </t>
    </r>
    <r>
      <rPr>
        <b/>
        <sz val="11"/>
        <color indexed="8"/>
        <rFont val="Calibri"/>
        <family val="2"/>
      </rPr>
      <t>(VIGA PUS 100X40X2,25X6,00)</t>
    </r>
  </si>
  <si>
    <r>
      <t xml:space="preserve">CORTE, DOBRA E MONTAGEM DE AÇO CA-50/60                                           </t>
    </r>
    <r>
      <rPr>
        <b/>
        <sz val="11"/>
        <color indexed="8"/>
        <rFont val="Calibri"/>
        <family val="2"/>
      </rPr>
      <t>(VIGA PUS 75X40X2,25X6,00)</t>
    </r>
  </si>
  <si>
    <r>
      <t xml:space="preserve">CORTE, DOBRA E MONTAGEM DE AÇO CA-50/60                                            </t>
    </r>
    <r>
      <rPr>
        <b/>
        <sz val="11"/>
        <color indexed="8"/>
        <rFont val="Calibri"/>
        <family val="2"/>
      </rPr>
      <t>(VIGA PUS 100X40X2,25X6,00)</t>
    </r>
  </si>
  <si>
    <r>
      <t xml:space="preserve">CORTE, DOBRA E MONTAGEM DE AÇO CA-50/60                                             </t>
    </r>
    <r>
      <rPr>
        <b/>
        <sz val="11"/>
        <color indexed="8"/>
        <rFont val="Calibri"/>
        <family val="2"/>
      </rPr>
      <t>(VIGA PUS 75X40X2,25X6,00)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</si>
</sst>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General;General;"/>
    <numFmt numFmtId="166" formatCode="&quot;R$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/>
    <xf numFmtId="0" fontId="0" fillId="0" borderId="0" xfId="0" applyBorder="1"/>
    <xf numFmtId="0" fontId="3" fillId="3" borderId="0" xfId="0" applyFont="1" applyFill="1" applyBorder="1" applyAlignment="1" applyProtection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2" fontId="0" fillId="0" borderId="0" xfId="0" applyNumberFormat="1"/>
    <xf numFmtId="4" fontId="0" fillId="0" borderId="0" xfId="0" applyNumberFormat="1"/>
    <xf numFmtId="3" fontId="0" fillId="0" borderId="0" xfId="0" applyNumberFormat="1" applyBorder="1"/>
    <xf numFmtId="2" fontId="0" fillId="3" borderId="0" xfId="0" applyNumberFormat="1" applyFill="1"/>
    <xf numFmtId="0" fontId="0" fillId="0" borderId="0" xfId="0" applyFont="1"/>
    <xf numFmtId="0" fontId="0" fillId="0" borderId="1" xfId="0" applyFont="1" applyBorder="1" applyAlignment="1">
      <alignment horizontal="right" vertical="center"/>
    </xf>
    <xf numFmtId="10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165" fontId="6" fillId="0" borderId="5" xfId="0" applyNumberFormat="1" applyFont="1" applyFill="1" applyBorder="1" applyAlignment="1" applyProtection="1">
      <alignment horizontal="left" vertical="center" wrapText="1"/>
    </xf>
    <xf numFmtId="41" fontId="2" fillId="0" borderId="5" xfId="0" applyNumberFormat="1" applyFont="1" applyFill="1" applyBorder="1" applyAlignment="1" applyProtection="1">
      <alignment horizontal="center" vertical="center"/>
    </xf>
    <xf numFmtId="43" fontId="2" fillId="0" borderId="5" xfId="8" applyFont="1" applyFill="1" applyBorder="1" applyAlignment="1" applyProtection="1">
      <alignment horizontal="right" vertical="center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7" xfId="8" applyFont="1" applyBorder="1" applyAlignment="1">
      <alignment horizontal="right" vertical="center"/>
    </xf>
    <xf numFmtId="0" fontId="6" fillId="0" borderId="5" xfId="0" applyFont="1" applyFill="1" applyBorder="1" applyAlignment="1" applyProtection="1">
      <alignment horizontal="left" vertical="center"/>
    </xf>
    <xf numFmtId="43" fontId="2" fillId="2" borderId="5" xfId="8" applyFont="1" applyFill="1" applyBorder="1" applyAlignment="1" applyProtection="1">
      <alignment horizontal="right" vertical="center" wrapText="1"/>
      <protection locked="0"/>
    </xf>
    <xf numFmtId="43" fontId="6" fillId="0" borderId="5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5" xfId="0" applyNumberFormat="1" applyFont="1" applyFill="1" applyBorder="1" applyAlignment="1" applyProtection="1">
      <alignment horizontal="left" vertical="center" wrapText="1"/>
    </xf>
    <xf numFmtId="43" fontId="2" fillId="0" borderId="5" xfId="8" applyFont="1" applyBorder="1" applyAlignment="1">
      <alignment horizontal="right" vertical="center"/>
    </xf>
    <xf numFmtId="2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/>
    </xf>
    <xf numFmtId="0" fontId="0" fillId="0" borderId="0" xfId="0" applyFont="1" applyAlignment="1"/>
    <xf numFmtId="0" fontId="7" fillId="0" borderId="0" xfId="0" applyFont="1" applyFill="1" applyBorder="1"/>
    <xf numFmtId="43" fontId="2" fillId="3" borderId="5" xfId="8" applyFont="1" applyFill="1" applyBorder="1" applyAlignment="1" applyProtection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right" vertical="center"/>
    </xf>
    <xf numFmtId="4" fontId="0" fillId="0" borderId="0" xfId="0" applyNumberFormat="1" applyFont="1"/>
    <xf numFmtId="43" fontId="9" fillId="0" borderId="5" xfId="8" applyFont="1" applyFill="1" applyBorder="1" applyAlignment="1" applyProtection="1">
      <alignment horizontal="righ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1" fontId="6" fillId="0" borderId="2" xfId="0" applyNumberFormat="1" applyFont="1" applyBorder="1" applyAlignment="1">
      <alignment horizontal="center" vertical="center"/>
    </xf>
    <xf numFmtId="41" fontId="6" fillId="0" borderId="8" xfId="0" applyNumberFormat="1" applyFont="1" applyBorder="1" applyAlignment="1">
      <alignment horizontal="center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zoomScale="90" zoomScaleNormal="90" workbookViewId="0">
      <selection activeCell="A7" sqref="A7:E7"/>
    </sheetView>
  </sheetViews>
  <sheetFormatPr defaultRowHeight="15" x14ac:dyDescent="0.25"/>
  <cols>
    <col min="1" max="1" width="6.5703125" customWidth="1"/>
    <col min="2" max="2" width="57.7109375" customWidth="1"/>
    <col min="3" max="3" width="8.28515625" customWidth="1"/>
    <col min="4" max="4" width="11.42578125" customWidth="1"/>
    <col min="5" max="5" width="10.7109375" customWidth="1"/>
    <col min="6" max="6" width="12.28515625" customWidth="1"/>
    <col min="7" max="7" width="14.5703125" customWidth="1"/>
    <col min="9" max="9" width="12.5703125" customWidth="1"/>
    <col min="10" max="10" width="9.5703125" bestFit="1" customWidth="1"/>
  </cols>
  <sheetData>
    <row r="1" spans="1:11" s="4" customFormat="1" ht="37.5" customHeight="1" x14ac:dyDescent="0.25">
      <c r="A1" s="38" t="s">
        <v>23</v>
      </c>
      <c r="B1" s="39"/>
      <c r="C1" s="39"/>
      <c r="D1" s="39"/>
      <c r="E1" s="39"/>
      <c r="F1" s="39"/>
      <c r="G1" s="39"/>
    </row>
    <row r="2" spans="1:11" s="4" customFormat="1" x14ac:dyDescent="0.25">
      <c r="A2" s="43" t="s">
        <v>17</v>
      </c>
      <c r="B2" s="43"/>
      <c r="C2" s="43"/>
      <c r="D2" s="43"/>
      <c r="E2" s="43"/>
      <c r="F2" s="43"/>
      <c r="G2" s="43"/>
    </row>
    <row r="3" spans="1:11" s="4" customFormat="1" x14ac:dyDescent="0.25">
      <c r="A3" s="45" t="s">
        <v>22</v>
      </c>
      <c r="B3" s="46"/>
      <c r="C3" s="46"/>
      <c r="D3" s="46"/>
      <c r="E3" s="46"/>
      <c r="F3" s="46"/>
      <c r="G3" s="47"/>
    </row>
    <row r="4" spans="1:11" s="4" customFormat="1" x14ac:dyDescent="0.25">
      <c r="A4" s="44" t="s">
        <v>44</v>
      </c>
      <c r="B4" s="44"/>
      <c r="C4" s="44"/>
      <c r="D4" s="44"/>
      <c r="E4" s="44"/>
      <c r="F4" s="44"/>
      <c r="G4" s="44"/>
    </row>
    <row r="5" spans="1:11" s="4" customFormat="1" x14ac:dyDescent="0.25">
      <c r="A5" s="44" t="s">
        <v>45</v>
      </c>
      <c r="B5" s="44"/>
      <c r="C5" s="44"/>
      <c r="D5" s="44"/>
      <c r="E5" s="44"/>
      <c r="F5" s="44"/>
      <c r="G5" s="44"/>
    </row>
    <row r="6" spans="1:11" s="4" customFormat="1" x14ac:dyDescent="0.25">
      <c r="A6" s="40" t="s">
        <v>27</v>
      </c>
      <c r="B6" s="40"/>
      <c r="C6" s="40"/>
      <c r="D6" s="40"/>
      <c r="E6" s="40"/>
      <c r="F6" s="40"/>
      <c r="G6" s="41"/>
    </row>
    <row r="7" spans="1:11" s="4" customFormat="1" x14ac:dyDescent="0.25">
      <c r="A7" s="40"/>
      <c r="B7" s="40"/>
      <c r="C7" s="40"/>
      <c r="D7" s="40"/>
      <c r="E7" s="41"/>
      <c r="F7" s="12" t="s">
        <v>15</v>
      </c>
      <c r="G7" s="13">
        <v>0.21</v>
      </c>
    </row>
    <row r="8" spans="1:11" s="1" customFormat="1" ht="45" x14ac:dyDescent="0.25">
      <c r="A8" s="14" t="s">
        <v>8</v>
      </c>
      <c r="B8" s="14" t="s">
        <v>9</v>
      </c>
      <c r="C8" s="14" t="s">
        <v>10</v>
      </c>
      <c r="D8" s="14" t="s">
        <v>11</v>
      </c>
      <c r="E8" s="15" t="s">
        <v>12</v>
      </c>
      <c r="F8" s="15" t="s">
        <v>13</v>
      </c>
      <c r="G8" s="15" t="s">
        <v>14</v>
      </c>
      <c r="I8" s="5"/>
      <c r="J8" s="5"/>
    </row>
    <row r="9" spans="1:11" x14ac:dyDescent="0.25">
      <c r="A9" s="17"/>
      <c r="B9" s="18" t="s">
        <v>46</v>
      </c>
      <c r="C9" s="19" t="s">
        <v>0</v>
      </c>
      <c r="D9" s="20"/>
      <c r="E9" s="33"/>
      <c r="F9" s="21"/>
      <c r="G9" s="22"/>
      <c r="I9" s="9"/>
      <c r="J9" s="2"/>
      <c r="K9" s="2"/>
    </row>
    <row r="10" spans="1:11" x14ac:dyDescent="0.25">
      <c r="A10" s="23">
        <v>1</v>
      </c>
      <c r="B10" s="18" t="s">
        <v>2</v>
      </c>
      <c r="C10" s="19" t="s">
        <v>0</v>
      </c>
      <c r="D10" s="20">
        <v>0</v>
      </c>
      <c r="E10" s="24">
        <v>0</v>
      </c>
      <c r="F10" s="21">
        <v>0</v>
      </c>
      <c r="G10" s="25">
        <f>SUM(G11:G11)</f>
        <v>2613.6</v>
      </c>
      <c r="I10" s="2"/>
      <c r="J10" s="2"/>
      <c r="K10" s="2"/>
    </row>
    <row r="11" spans="1:11" ht="35.25" customHeight="1" x14ac:dyDescent="0.25">
      <c r="A11" s="26" t="s">
        <v>1</v>
      </c>
      <c r="B11" s="27" t="s">
        <v>18</v>
      </c>
      <c r="C11" s="19" t="s">
        <v>3</v>
      </c>
      <c r="D11" s="20">
        <v>4.5</v>
      </c>
      <c r="E11" s="24">
        <v>480</v>
      </c>
      <c r="F11" s="21">
        <f>ROUND(E11+(E11*$G$7),2)</f>
        <v>580.79999999999995</v>
      </c>
      <c r="G11" s="28">
        <f>D11*F11</f>
        <v>2613.6</v>
      </c>
      <c r="H11" s="4"/>
      <c r="I11" s="6"/>
      <c r="J11" s="6"/>
      <c r="K11" s="3"/>
    </row>
    <row r="12" spans="1:11" x14ac:dyDescent="0.25">
      <c r="A12" s="23">
        <v>2</v>
      </c>
      <c r="B12" s="29" t="s">
        <v>39</v>
      </c>
      <c r="C12" s="19" t="s">
        <v>0</v>
      </c>
      <c r="D12" s="20">
        <v>0</v>
      </c>
      <c r="E12" s="24"/>
      <c r="F12" s="21"/>
      <c r="G12" s="25">
        <f>SUM(G13:G14)</f>
        <v>51102.043799999999</v>
      </c>
      <c r="I12" s="2"/>
      <c r="J12" s="2"/>
      <c r="K12" s="2"/>
    </row>
    <row r="13" spans="1:11" ht="31.5" customHeight="1" x14ac:dyDescent="0.25">
      <c r="A13" s="30" t="s">
        <v>20</v>
      </c>
      <c r="B13" s="27" t="s">
        <v>51</v>
      </c>
      <c r="C13" s="19" t="s">
        <v>5</v>
      </c>
      <c r="D13" s="20">
        <v>1953.13</v>
      </c>
      <c r="E13" s="24">
        <v>12.45</v>
      </c>
      <c r="F13" s="21">
        <f t="shared" ref="F13" si="0">ROUND(E13+(E13*$G$7),2)</f>
        <v>15.06</v>
      </c>
      <c r="G13" s="28">
        <f t="shared" ref="G13" si="1">D13*F13</f>
        <v>29414.137800000004</v>
      </c>
      <c r="H13" s="7"/>
    </row>
    <row r="14" spans="1:11" s="4" customFormat="1" ht="31.5" customHeight="1" x14ac:dyDescent="0.25">
      <c r="A14" s="30" t="s">
        <v>21</v>
      </c>
      <c r="B14" s="27" t="s">
        <v>52</v>
      </c>
      <c r="C14" s="19" t="s">
        <v>5</v>
      </c>
      <c r="D14" s="20">
        <v>1440.1</v>
      </c>
      <c r="E14" s="24">
        <v>12.45</v>
      </c>
      <c r="F14" s="21">
        <f t="shared" ref="F14" si="2">ROUND(E14+(E14*$G$7),2)</f>
        <v>15.06</v>
      </c>
      <c r="G14" s="28">
        <f t="shared" ref="G14" si="3">D14*F14</f>
        <v>21687.905999999999</v>
      </c>
      <c r="H14" s="7"/>
    </row>
    <row r="15" spans="1:11" s="4" customFormat="1" x14ac:dyDescent="0.25">
      <c r="A15" s="23">
        <v>3</v>
      </c>
      <c r="B15" s="29" t="s">
        <v>40</v>
      </c>
      <c r="C15" s="19" t="s">
        <v>0</v>
      </c>
      <c r="D15" s="20">
        <v>0</v>
      </c>
      <c r="E15" s="24"/>
      <c r="F15" s="21"/>
      <c r="G15" s="25">
        <f>SUM(G16:G18)</f>
        <v>18268.32</v>
      </c>
      <c r="I15" s="5"/>
      <c r="J15" s="5"/>
      <c r="K15" s="5"/>
    </row>
    <row r="16" spans="1:11" s="4" customFormat="1" ht="31.5" customHeight="1" x14ac:dyDescent="0.25">
      <c r="A16" s="30" t="s">
        <v>28</v>
      </c>
      <c r="B16" s="27" t="s">
        <v>37</v>
      </c>
      <c r="C16" s="19" t="s">
        <v>4</v>
      </c>
      <c r="D16" s="37">
        <v>570</v>
      </c>
      <c r="E16" s="24">
        <v>13.21</v>
      </c>
      <c r="F16" s="21">
        <f t="shared" ref="F16:F17" si="4">ROUND(E16+(E16*$G$7),2)</f>
        <v>15.98</v>
      </c>
      <c r="G16" s="28">
        <f t="shared" ref="G16:G17" si="5">D16*F16</f>
        <v>9108.6</v>
      </c>
      <c r="H16" s="7"/>
    </row>
    <row r="17" spans="1:11" s="4" customFormat="1" ht="31.5" customHeight="1" x14ac:dyDescent="0.25">
      <c r="A17" s="30" t="s">
        <v>29</v>
      </c>
      <c r="B17" s="27" t="s">
        <v>38</v>
      </c>
      <c r="C17" s="19" t="s">
        <v>4</v>
      </c>
      <c r="D17" s="20">
        <v>78</v>
      </c>
      <c r="E17" s="24">
        <v>34.74</v>
      </c>
      <c r="F17" s="21">
        <f t="shared" si="4"/>
        <v>42.04</v>
      </c>
      <c r="G17" s="28">
        <f t="shared" si="5"/>
        <v>3279.12</v>
      </c>
      <c r="H17" s="7"/>
    </row>
    <row r="18" spans="1:11" s="4" customFormat="1" ht="26.25" customHeight="1" x14ac:dyDescent="0.25">
      <c r="A18" s="30" t="s">
        <v>30</v>
      </c>
      <c r="B18" s="27" t="s">
        <v>41</v>
      </c>
      <c r="C18" s="19" t="s">
        <v>42</v>
      </c>
      <c r="D18" s="20">
        <v>54</v>
      </c>
      <c r="E18" s="24">
        <v>90</v>
      </c>
      <c r="F18" s="21">
        <f t="shared" ref="F18" si="6">ROUND(E18+(E18*$G$7),2)</f>
        <v>108.9</v>
      </c>
      <c r="G18" s="28">
        <f t="shared" ref="G18" si="7">D18*F18</f>
        <v>5880.6</v>
      </c>
      <c r="H18" s="7"/>
    </row>
    <row r="19" spans="1:11" s="4" customFormat="1" x14ac:dyDescent="0.25">
      <c r="A19" s="23">
        <v>4</v>
      </c>
      <c r="B19" s="29" t="s">
        <v>7</v>
      </c>
      <c r="C19" s="19"/>
      <c r="D19" s="20">
        <v>0</v>
      </c>
      <c r="E19" s="24"/>
      <c r="F19" s="21"/>
      <c r="G19" s="25">
        <f>SUM(G20:G20)</f>
        <v>1019.1188</v>
      </c>
      <c r="H19" s="7"/>
    </row>
    <row r="20" spans="1:11" s="4" customFormat="1" ht="39.950000000000003" customHeight="1" x14ac:dyDescent="0.25">
      <c r="A20" s="30" t="s">
        <v>31</v>
      </c>
      <c r="B20" s="27" t="s">
        <v>36</v>
      </c>
      <c r="C20" s="19" t="s">
        <v>3</v>
      </c>
      <c r="D20" s="20">
        <v>27.86</v>
      </c>
      <c r="E20" s="24">
        <v>30.23</v>
      </c>
      <c r="F20" s="21">
        <f t="shared" ref="F20" si="8">ROUND(E20+(E20*$G$7),2)</f>
        <v>36.58</v>
      </c>
      <c r="G20" s="28">
        <f t="shared" ref="G20" si="9">D20*F20</f>
        <v>1019.1188</v>
      </c>
      <c r="H20" s="7"/>
    </row>
    <row r="21" spans="1:11" s="4" customFormat="1" x14ac:dyDescent="0.25">
      <c r="A21" s="23">
        <v>5</v>
      </c>
      <c r="B21" s="29" t="s">
        <v>6</v>
      </c>
      <c r="C21" s="19" t="s">
        <v>0</v>
      </c>
      <c r="D21" s="20">
        <v>0</v>
      </c>
      <c r="E21" s="24"/>
      <c r="F21" s="21"/>
      <c r="G21" s="25">
        <f>SUM(G22:G22)</f>
        <v>94464</v>
      </c>
    </row>
    <row r="22" spans="1:11" s="4" customFormat="1" ht="51.95" customHeight="1" x14ac:dyDescent="0.25">
      <c r="A22" s="30" t="s">
        <v>32</v>
      </c>
      <c r="B22" s="27" t="s">
        <v>34</v>
      </c>
      <c r="C22" s="19" t="s">
        <v>3</v>
      </c>
      <c r="D22" s="20">
        <v>900</v>
      </c>
      <c r="E22" s="24">
        <v>86.74</v>
      </c>
      <c r="F22" s="21">
        <f t="shared" ref="F22" si="10">ROUND(E22+(E22*$G$7),2)</f>
        <v>104.96</v>
      </c>
      <c r="G22" s="28">
        <f t="shared" ref="G22" si="11">D22*F22</f>
        <v>94464</v>
      </c>
      <c r="H22" s="10"/>
    </row>
    <row r="23" spans="1:11" s="4" customFormat="1" ht="18" customHeight="1" x14ac:dyDescent="0.25">
      <c r="A23" s="34"/>
      <c r="B23" s="16"/>
      <c r="C23" s="48" t="s">
        <v>48</v>
      </c>
      <c r="D23" s="48"/>
      <c r="E23" s="48"/>
      <c r="F23" s="49"/>
      <c r="G23" s="35">
        <f>SUM(G10+G12+G15+G19+G21)</f>
        <v>167467.08259999999</v>
      </c>
      <c r="I23" s="8"/>
    </row>
    <row r="24" spans="1:11" s="4" customFormat="1" x14ac:dyDescent="0.25">
      <c r="A24" s="17"/>
      <c r="B24" s="18" t="s">
        <v>47</v>
      </c>
      <c r="C24" s="19" t="s">
        <v>0</v>
      </c>
      <c r="D24" s="20"/>
      <c r="E24" s="33"/>
      <c r="F24" s="21"/>
      <c r="G24" s="22"/>
      <c r="I24" s="9"/>
      <c r="J24" s="5"/>
      <c r="K24" s="5"/>
    </row>
    <row r="25" spans="1:11" s="4" customFormat="1" x14ac:dyDescent="0.25">
      <c r="A25" s="23">
        <v>2</v>
      </c>
      <c r="B25" s="29" t="s">
        <v>39</v>
      </c>
      <c r="C25" s="19" t="s">
        <v>0</v>
      </c>
      <c r="D25" s="20">
        <v>0</v>
      </c>
      <c r="E25" s="24"/>
      <c r="F25" s="21"/>
      <c r="G25" s="25">
        <f>SUM(G26:G27)</f>
        <v>68127.976200000005</v>
      </c>
      <c r="I25" s="5"/>
      <c r="J25" s="5"/>
      <c r="K25" s="5"/>
    </row>
    <row r="26" spans="1:11" s="4" customFormat="1" ht="31.5" customHeight="1" x14ac:dyDescent="0.25">
      <c r="A26" s="30" t="s">
        <v>20</v>
      </c>
      <c r="B26" s="27" t="s">
        <v>53</v>
      </c>
      <c r="C26" s="19" t="s">
        <v>5</v>
      </c>
      <c r="D26" s="20">
        <v>2603.87</v>
      </c>
      <c r="E26" s="24">
        <v>12.45</v>
      </c>
      <c r="F26" s="21">
        <f t="shared" ref="F26:F27" si="12">ROUND(E26+(E26*$G$7),2)</f>
        <v>15.06</v>
      </c>
      <c r="G26" s="28">
        <f t="shared" ref="G26:G27" si="13">D26*F26</f>
        <v>39214.282200000001</v>
      </c>
      <c r="H26" s="7"/>
    </row>
    <row r="27" spans="1:11" s="4" customFormat="1" ht="31.5" customHeight="1" x14ac:dyDescent="0.25">
      <c r="A27" s="30" t="s">
        <v>21</v>
      </c>
      <c r="B27" s="27" t="s">
        <v>54</v>
      </c>
      <c r="C27" s="19" t="s">
        <v>5</v>
      </c>
      <c r="D27" s="20">
        <v>1919.9</v>
      </c>
      <c r="E27" s="24">
        <v>12.45</v>
      </c>
      <c r="F27" s="21">
        <f t="shared" si="12"/>
        <v>15.06</v>
      </c>
      <c r="G27" s="28">
        <f t="shared" si="13"/>
        <v>28913.694000000003</v>
      </c>
      <c r="H27" s="7"/>
    </row>
    <row r="28" spans="1:11" s="4" customFormat="1" x14ac:dyDescent="0.25">
      <c r="A28" s="23">
        <v>3</v>
      </c>
      <c r="B28" s="29" t="s">
        <v>40</v>
      </c>
      <c r="C28" s="19" t="s">
        <v>0</v>
      </c>
      <c r="D28" s="20">
        <v>0</v>
      </c>
      <c r="E28" s="24"/>
      <c r="F28" s="21"/>
      <c r="G28" s="25">
        <f>SUM(G29:G31)</f>
        <v>23460.48</v>
      </c>
      <c r="I28" s="5"/>
      <c r="J28" s="5"/>
      <c r="K28" s="5"/>
    </row>
    <row r="29" spans="1:11" s="4" customFormat="1" ht="31.5" customHeight="1" x14ac:dyDescent="0.25">
      <c r="A29" s="30" t="s">
        <v>28</v>
      </c>
      <c r="B29" s="27" t="s">
        <v>37</v>
      </c>
      <c r="C29" s="19" t="s">
        <v>4</v>
      </c>
      <c r="D29" s="20">
        <v>750</v>
      </c>
      <c r="E29" s="24">
        <v>13.21</v>
      </c>
      <c r="F29" s="21">
        <f t="shared" ref="F29:F31" si="14">ROUND(E29+(E29*$G$7),2)</f>
        <v>15.98</v>
      </c>
      <c r="G29" s="28">
        <f t="shared" ref="G29:G31" si="15">D29*F29</f>
        <v>11985</v>
      </c>
      <c r="H29" s="7"/>
    </row>
    <row r="30" spans="1:11" s="4" customFormat="1" ht="31.5" customHeight="1" x14ac:dyDescent="0.25">
      <c r="A30" s="30" t="s">
        <v>29</v>
      </c>
      <c r="B30" s="27" t="s">
        <v>38</v>
      </c>
      <c r="C30" s="19" t="s">
        <v>4</v>
      </c>
      <c r="D30" s="20">
        <v>102</v>
      </c>
      <c r="E30" s="24">
        <v>34.74</v>
      </c>
      <c r="F30" s="21">
        <f t="shared" si="14"/>
        <v>42.04</v>
      </c>
      <c r="G30" s="28">
        <f t="shared" si="15"/>
        <v>4288.08</v>
      </c>
      <c r="H30" s="7"/>
    </row>
    <row r="31" spans="1:11" s="4" customFormat="1" ht="26.25" customHeight="1" x14ac:dyDescent="0.25">
      <c r="A31" s="30" t="s">
        <v>30</v>
      </c>
      <c r="B31" s="27" t="s">
        <v>41</v>
      </c>
      <c r="C31" s="19" t="s">
        <v>42</v>
      </c>
      <c r="D31" s="20">
        <v>66</v>
      </c>
      <c r="E31" s="24">
        <v>90</v>
      </c>
      <c r="F31" s="21">
        <f t="shared" si="14"/>
        <v>108.9</v>
      </c>
      <c r="G31" s="28">
        <f t="shared" si="15"/>
        <v>7187.4000000000005</v>
      </c>
      <c r="H31" s="7"/>
    </row>
    <row r="32" spans="1:11" s="4" customFormat="1" x14ac:dyDescent="0.25">
      <c r="A32" s="23">
        <v>4</v>
      </c>
      <c r="B32" s="29" t="s">
        <v>7</v>
      </c>
      <c r="C32" s="19"/>
      <c r="D32" s="20">
        <v>0</v>
      </c>
      <c r="E32" s="24"/>
      <c r="F32" s="21"/>
      <c r="G32" s="25">
        <f>SUM(G33:G33)</f>
        <v>1358.5811999999999</v>
      </c>
      <c r="H32" s="7"/>
    </row>
    <row r="33" spans="1:9" s="4" customFormat="1" ht="39.950000000000003" customHeight="1" x14ac:dyDescent="0.25">
      <c r="A33" s="30" t="s">
        <v>31</v>
      </c>
      <c r="B33" s="27" t="s">
        <v>36</v>
      </c>
      <c r="C33" s="19" t="s">
        <v>3</v>
      </c>
      <c r="D33" s="20">
        <v>37.14</v>
      </c>
      <c r="E33" s="24">
        <v>30.23</v>
      </c>
      <c r="F33" s="21">
        <f t="shared" ref="F33" si="16">ROUND(E33+(E33*$G$7),2)</f>
        <v>36.58</v>
      </c>
      <c r="G33" s="28">
        <f t="shared" ref="G33" si="17">D33*F33</f>
        <v>1358.5811999999999</v>
      </c>
      <c r="H33" s="7"/>
    </row>
    <row r="34" spans="1:9" s="4" customFormat="1" x14ac:dyDescent="0.25">
      <c r="A34" s="23">
        <v>5</v>
      </c>
      <c r="B34" s="29" t="s">
        <v>6</v>
      </c>
      <c r="C34" s="19" t="s">
        <v>0</v>
      </c>
      <c r="D34" s="20">
        <v>0</v>
      </c>
      <c r="E34" s="24"/>
      <c r="F34" s="21"/>
      <c r="G34" s="25">
        <f>SUM(G35:G36)</f>
        <v>125742.9</v>
      </c>
    </row>
    <row r="35" spans="1:9" s="4" customFormat="1" ht="51.95" customHeight="1" x14ac:dyDescent="0.25">
      <c r="A35" s="30" t="s">
        <v>32</v>
      </c>
      <c r="B35" s="27" t="s">
        <v>35</v>
      </c>
      <c r="C35" s="19" t="s">
        <v>3</v>
      </c>
      <c r="D35" s="20">
        <v>1200</v>
      </c>
      <c r="E35" s="24">
        <v>81.96</v>
      </c>
      <c r="F35" s="21">
        <f t="shared" ref="F35:F36" si="18">ROUND(E35+(E35*$G$7),2)</f>
        <v>99.17</v>
      </c>
      <c r="G35" s="28">
        <f t="shared" ref="G35:G36" si="19">D35*F35</f>
        <v>119004</v>
      </c>
      <c r="H35" s="10"/>
    </row>
    <row r="36" spans="1:9" s="4" customFormat="1" ht="51.95" customHeight="1" x14ac:dyDescent="0.25">
      <c r="A36" s="30" t="s">
        <v>33</v>
      </c>
      <c r="B36" s="27" t="s">
        <v>19</v>
      </c>
      <c r="C36" s="19" t="s">
        <v>4</v>
      </c>
      <c r="D36" s="20">
        <v>70</v>
      </c>
      <c r="E36" s="24">
        <v>79.56</v>
      </c>
      <c r="F36" s="21">
        <f t="shared" si="18"/>
        <v>96.27</v>
      </c>
      <c r="G36" s="28">
        <f t="shared" si="19"/>
        <v>6738.9</v>
      </c>
      <c r="H36" s="10"/>
    </row>
    <row r="37" spans="1:9" s="4" customFormat="1" ht="18" customHeight="1" x14ac:dyDescent="0.25">
      <c r="A37" s="34"/>
      <c r="B37" s="16"/>
      <c r="C37" s="48" t="s">
        <v>49</v>
      </c>
      <c r="D37" s="48"/>
      <c r="E37" s="48"/>
      <c r="F37" s="49"/>
      <c r="G37" s="35">
        <f>SUM(G25+G28+G32+G34)</f>
        <v>218689.9374</v>
      </c>
      <c r="I37" s="8"/>
    </row>
    <row r="38" spans="1:9" s="4" customFormat="1" x14ac:dyDescent="0.25">
      <c r="A38" s="11"/>
      <c r="B38" s="11"/>
      <c r="C38" s="11"/>
      <c r="D38" s="11"/>
      <c r="E38" s="11"/>
      <c r="F38" s="11"/>
      <c r="G38" s="11"/>
    </row>
    <row r="39" spans="1:9" s="4" customFormat="1" ht="18" customHeight="1" x14ac:dyDescent="0.25">
      <c r="A39" s="34"/>
      <c r="B39" s="16"/>
      <c r="C39" s="48" t="s">
        <v>50</v>
      </c>
      <c r="D39" s="48"/>
      <c r="E39" s="48"/>
      <c r="F39" s="49"/>
      <c r="G39" s="35">
        <f>SUM(G23+G37)</f>
        <v>386157.02</v>
      </c>
      <c r="I39" s="8"/>
    </row>
    <row r="40" spans="1:9" s="4" customFormat="1" x14ac:dyDescent="0.25">
      <c r="A40" s="11"/>
      <c r="B40" s="11"/>
      <c r="C40" s="11"/>
      <c r="D40" s="11"/>
      <c r="E40" s="11"/>
      <c r="F40" s="11"/>
      <c r="G40" s="11"/>
    </row>
    <row r="41" spans="1:9" s="4" customFormat="1" x14ac:dyDescent="0.25">
      <c r="A41" s="11"/>
      <c r="B41" s="11"/>
      <c r="C41" s="11"/>
      <c r="D41" s="11"/>
      <c r="E41" s="11"/>
      <c r="F41" s="11"/>
      <c r="G41" s="11"/>
    </row>
    <row r="42" spans="1:9" s="4" customFormat="1" x14ac:dyDescent="0.25">
      <c r="A42" s="11"/>
      <c r="B42" s="11"/>
      <c r="C42" s="11"/>
      <c r="D42" s="11"/>
      <c r="E42" s="11"/>
      <c r="F42" s="11"/>
      <c r="G42" s="36"/>
    </row>
    <row r="43" spans="1:9" s="4" customFormat="1" x14ac:dyDescent="0.25">
      <c r="A43" s="11"/>
      <c r="B43" s="11"/>
      <c r="C43" s="11"/>
      <c r="D43" s="11"/>
      <c r="E43" s="11"/>
      <c r="F43" s="11"/>
      <c r="G43" s="11"/>
    </row>
    <row r="44" spans="1:9" x14ac:dyDescent="0.25">
      <c r="A44" s="11"/>
      <c r="B44" s="11"/>
      <c r="C44" s="11"/>
      <c r="D44" s="11"/>
      <c r="E44" s="11"/>
      <c r="F44" s="11"/>
      <c r="G44" s="11"/>
    </row>
    <row r="45" spans="1:9" ht="15.75" x14ac:dyDescent="0.25">
      <c r="A45" s="32" t="s">
        <v>24</v>
      </c>
      <c r="B45" s="11"/>
      <c r="C45" s="42" t="s">
        <v>25</v>
      </c>
      <c r="D45" s="42"/>
      <c r="E45" s="42"/>
      <c r="F45" s="42"/>
      <c r="G45" s="11"/>
    </row>
    <row r="46" spans="1:9" ht="15.75" x14ac:dyDescent="0.25">
      <c r="A46" s="32" t="s">
        <v>16</v>
      </c>
      <c r="B46" s="11"/>
      <c r="C46" s="42" t="s">
        <v>26</v>
      </c>
      <c r="D46" s="42"/>
      <c r="E46" s="42"/>
      <c r="F46" s="42"/>
      <c r="G46" s="31"/>
    </row>
    <row r="47" spans="1:9" ht="15.75" x14ac:dyDescent="0.25">
      <c r="A47" s="32" t="s">
        <v>43</v>
      </c>
      <c r="B47" s="11"/>
      <c r="C47" s="11"/>
      <c r="D47" s="11"/>
      <c r="E47" s="11"/>
      <c r="F47" s="11"/>
      <c r="G47" s="11"/>
    </row>
    <row r="48" spans="1:9" x14ac:dyDescent="0.25">
      <c r="A48" s="11"/>
      <c r="B48" s="11"/>
      <c r="C48" s="11"/>
      <c r="D48" s="11"/>
      <c r="E48" s="11"/>
      <c r="F48" s="11"/>
      <c r="G48" s="11"/>
    </row>
  </sheetData>
  <mergeCells count="12">
    <mergeCell ref="A1:G1"/>
    <mergeCell ref="A6:G6"/>
    <mergeCell ref="C45:F45"/>
    <mergeCell ref="C46:F46"/>
    <mergeCell ref="A2:G2"/>
    <mergeCell ref="A4:G4"/>
    <mergeCell ref="A5:G5"/>
    <mergeCell ref="A7:E7"/>
    <mergeCell ref="A3:G3"/>
    <mergeCell ref="C23:F23"/>
    <mergeCell ref="C37:F37"/>
    <mergeCell ref="C39:F39"/>
  </mergeCells>
  <pageMargins left="0.51181102362204722" right="0.5118110236220472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2022-08-05T17:55:05Z</cp:lastPrinted>
  <dcterms:created xsi:type="dcterms:W3CDTF">2019-06-10T18:07:57Z</dcterms:created>
  <dcterms:modified xsi:type="dcterms:W3CDTF">2022-08-11T18:16:39Z</dcterms:modified>
</cp:coreProperties>
</file>