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Table 1" sheetId="1" r:id="rId1"/>
  </sheets>
  <definedNames>
    <definedName name="_xlnm.Print_Area" localSheetId="0">'Table 1'!$A$1:$L$77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" l="1"/>
  <c r="K13" i="1"/>
  <c r="K14" i="1"/>
  <c r="K11" i="1"/>
  <c r="K12" i="1"/>
  <c r="K15" i="1"/>
  <c r="K16" i="1"/>
  <c r="L80" i="1" l="1"/>
  <c r="L81" i="1" s="1"/>
  <c r="K9" i="1"/>
  <c r="K19" i="1" l="1"/>
  <c r="K20" i="1" s="1"/>
  <c r="K33" i="1"/>
  <c r="K40" i="1"/>
  <c r="K44" i="1"/>
  <c r="K62" i="1"/>
  <c r="K54" i="1"/>
  <c r="K60" i="1"/>
  <c r="K61" i="1"/>
  <c r="L13" i="1" l="1"/>
  <c r="L61" i="1"/>
  <c r="L14" i="1"/>
  <c r="L59" i="1"/>
  <c r="L23" i="1"/>
  <c r="L27" i="1"/>
  <c r="L28" i="1"/>
  <c r="K59" i="1"/>
  <c r="K27" i="1"/>
  <c r="K28" i="1"/>
  <c r="K23" i="1"/>
  <c r="K52" i="1"/>
  <c r="K46" i="1"/>
  <c r="K38" i="1"/>
  <c r="K29" i="1"/>
  <c r="K42" i="1"/>
  <c r="K48" i="1"/>
  <c r="K31" i="1"/>
  <c r="K58" i="1"/>
  <c r="K25" i="1"/>
  <c r="K50" i="1"/>
  <c r="K24" i="1"/>
  <c r="K22" i="1"/>
  <c r="K55" i="1"/>
  <c r="K39" i="1"/>
  <c r="K53" i="1"/>
  <c r="K37" i="1"/>
  <c r="K51" i="1"/>
  <c r="K32" i="1"/>
  <c r="K41" i="1"/>
  <c r="K49" i="1"/>
  <c r="K30" i="1"/>
  <c r="K65" i="1"/>
  <c r="K66" i="1" s="1"/>
  <c r="K47" i="1"/>
  <c r="K57" i="1"/>
  <c r="K45" i="1"/>
  <c r="K26" i="1"/>
  <c r="K43" i="1"/>
  <c r="L65" i="1" l="1"/>
  <c r="L9" i="1"/>
  <c r="L15" i="1"/>
  <c r="L44" i="1"/>
  <c r="L57" i="1"/>
  <c r="L30" i="1"/>
  <c r="L51" i="1"/>
  <c r="L22" i="1"/>
  <c r="L10" i="1"/>
  <c r="L46" i="1"/>
  <c r="L54" i="1"/>
  <c r="L62" i="1"/>
  <c r="L19" i="1"/>
  <c r="L37" i="1"/>
  <c r="L25" i="1"/>
  <c r="L11" i="1"/>
  <c r="L29" i="1"/>
  <c r="L60" i="1"/>
  <c r="L26" i="1"/>
  <c r="L41" i="1"/>
  <c r="L39" i="1"/>
  <c r="L45" i="1"/>
  <c r="L53" i="1"/>
  <c r="L48" i="1"/>
  <c r="L42" i="1"/>
  <c r="L38" i="1"/>
  <c r="L52" i="1"/>
  <c r="L33" i="1"/>
  <c r="L43" i="1"/>
  <c r="L47" i="1"/>
  <c r="L16" i="1"/>
  <c r="L49" i="1"/>
  <c r="L32" i="1"/>
  <c r="L12" i="1"/>
  <c r="L55" i="1"/>
  <c r="L24" i="1"/>
  <c r="L50" i="1"/>
  <c r="L58" i="1"/>
  <c r="L31" i="1"/>
  <c r="L40" i="1"/>
  <c r="K63" i="1"/>
  <c r="K17" i="1"/>
  <c r="K34" i="1"/>
  <c r="L34" i="1" l="1"/>
  <c r="L20" i="1"/>
  <c r="L66" i="1"/>
  <c r="L17" i="1"/>
  <c r="L63" i="1"/>
  <c r="L67" i="1"/>
  <c r="L68" i="1" l="1"/>
  <c r="L82" i="1" l="1"/>
</calcChain>
</file>

<file path=xl/sharedStrings.xml><?xml version="1.0" encoding="utf-8"?>
<sst xmlns="http://schemas.openxmlformats.org/spreadsheetml/2006/main" count="238" uniqueCount="151">
  <si>
    <r>
      <rPr>
        <b/>
        <u/>
        <sz val="6"/>
        <rFont val="Calibri"/>
        <family val="2"/>
      </rPr>
      <t xml:space="preserve">PLANILHA ORÇAMENTÁRIA
</t>
    </r>
    <r>
      <rPr>
        <b/>
        <sz val="6"/>
        <rFont val="Calibri"/>
        <family val="2"/>
      </rPr>
      <t xml:space="preserve">CONSÓRCIO INTERMUNICIPAL MULTIFINALITÁRIO DA MICRORREGIÃO DO ALTO DO SAPUCAÍ – CIMASP
</t>
    </r>
    <r>
      <rPr>
        <sz val="6"/>
        <rFont val="Calibri"/>
        <family val="2"/>
      </rPr>
      <t>CNPJ nº 21.512.443/0001-31 - Av. Henriqueto Cardinalli, 931, Bairro Varginha, Cep.: 37.501/150, na cidade de Itajubá/MG Telefone: (35) 3622-4211 – e-mail: : amaspitajuba@gmail.com</t>
    </r>
  </si>
  <si>
    <t>VALOR UN.</t>
  </si>
  <si>
    <t>REGISTRO DE PREÇOS PARA SERVIÇOS DE INFRAESTRUTURA URBANA</t>
  </si>
  <si>
    <t>Data:</t>
  </si>
  <si>
    <t>Data Base SINAPI: AGOSTO/2021 NÃO DESONERADO</t>
  </si>
  <si>
    <t>BDI</t>
  </si>
  <si>
    <t>Data Base SETOP: JULHO/2021 SEM DESONERAÇÃO</t>
  </si>
  <si>
    <t>ITEM</t>
  </si>
  <si>
    <t>DESCRIÇÃO DO ITEM</t>
  </si>
  <si>
    <t>CÓD</t>
  </si>
  <si>
    <t>REFERÊNCIA</t>
  </si>
  <si>
    <t>VALOR UN. C/ BDI</t>
  </si>
  <si>
    <t>VALOR TOTAL</t>
  </si>
  <si>
    <t>VALOR TOTAL C/ BDI</t>
  </si>
  <si>
    <t>SERVIÇOS INICIAIS</t>
  </si>
  <si>
    <t>i</t>
  </si>
  <si>
    <t>FORNECIMENTO E COLOCAÇÃO DE PLACA DE OBRA EM CHAPA GALVANIZADA (3,00 X 1,5 0 M) - EM CHAPA GALVANIZADA 0,26 AFIXADAS COM REBITES 540 E PARAFUSOS 3/8, EM ESTRUTURA METÁLICA VIGA U 2" ENRIJECIDA COM METALON 20 X 20, SUPORTE EM EUCALIPTO AUTOCLAVADO PINTADAS</t>
  </si>
  <si>
    <t>ED-50152</t>
  </si>
  <si>
    <t>SETOP</t>
  </si>
  <si>
    <t>U</t>
  </si>
  <si>
    <t>ii</t>
  </si>
  <si>
    <t>CONE EM PVC H = 75 CM</t>
  </si>
  <si>
    <t>ED-50158</t>
  </si>
  <si>
    <t>M</t>
  </si>
  <si>
    <t>iii</t>
  </si>
  <si>
    <t>FITA ZEBRADA AMARELA PARA SINALIZAÇÃO L = 7 M</t>
  </si>
  <si>
    <t>ED-50157</t>
  </si>
  <si>
    <t>iv</t>
  </si>
  <si>
    <t>ENGENHEIRO CIVIL DE OBRA JUNIOR COM ENCARGOS COMPLEMENTARES</t>
  </si>
  <si>
    <t>SINAPI</t>
  </si>
  <si>
    <t>MES</t>
  </si>
  <si>
    <t>v</t>
  </si>
  <si>
    <t>ENGENHEIRO CIVIL DE OBRA PLENO COM ENCARGOS COMPLEMENTARES</t>
  </si>
  <si>
    <t>vi</t>
  </si>
  <si>
    <t>ENCARREGADO GERAL DE OBRAS COM ENCARGOS COMPLEMENTARES</t>
  </si>
  <si>
    <t>vii</t>
  </si>
  <si>
    <t>APONTADOR OU APROPRIADOR COM ENCARGOS COMPLEMENTARES</t>
  </si>
  <si>
    <t>viii</t>
  </si>
  <si>
    <t>TÉCNICO EM SEGURANÇA DO TRABALHO COM ENCARGOS COMPLEMENTARES</t>
  </si>
  <si>
    <t>H</t>
  </si>
  <si>
    <t>SUBTOTAL - SERVIÇOS INICIAIS</t>
  </si>
  <si>
    <t>INFRAESTRUTURA URBANA</t>
  </si>
  <si>
    <t>1.1</t>
  </si>
  <si>
    <t>LOCAÇÃO DE PONTO PARA REFERÊNCIA TOPOGRÁFICA. AF_10/2018</t>
  </si>
  <si>
    <t>UN</t>
  </si>
  <si>
    <t>SUBTOTAL TOPOGRAFIA</t>
  </si>
  <si>
    <t>TERRAPLENAGEM  /   CONTENÇÃO</t>
  </si>
  <si>
    <t>2.1</t>
  </si>
  <si>
    <t>ESCAVAÇÃO, CARGA, DESCARGA, ESPALHAMENTO E TRANSPORTE DE MATERIAL DE 1ª CATEGORIA, COM CAMINHÃO. DISTÂNCIA MÉDIA DE TRANSPORTE  DE 1.801 A 2.000 M</t>
  </si>
  <si>
    <t>RO-40157</t>
  </si>
  <si>
    <t>M3</t>
  </si>
  <si>
    <t>2.2</t>
  </si>
  <si>
    <t>ESCAVAÇÃO E CARGA MECANIZADA EM MATERIAL DE 1ª CATEGORIA</t>
  </si>
  <si>
    <t>ED-51105</t>
  </si>
  <si>
    <t>2.3</t>
  </si>
  <si>
    <t>ESCAVAÇÃO E CARGA MECANIZADA EM MATERIAL DE 2ª CATEGORIA</t>
  </si>
  <si>
    <t>ED-51106</t>
  </si>
  <si>
    <t>2.4</t>
  </si>
  <si>
    <t>ESCAVAÇÃO MANUAL DE TERRA (DESATERRO MANUAL)</t>
  </si>
  <si>
    <t>ED-51110</t>
  </si>
  <si>
    <t>2.5</t>
  </si>
  <si>
    <t>CARGA DE MATERIAL DE QUALQUER NATUREZA SOBRE CAMINHÃO - MANUAL</t>
  </si>
  <si>
    <t>ED-51131</t>
  </si>
  <si>
    <t>2.6</t>
  </si>
  <si>
    <t>CARGA DE MATERIAL DE QUALQUER NATUREZA SOBRE CAMINHÃO - MECÂNICA</t>
  </si>
  <si>
    <t>ED-51132</t>
  </si>
  <si>
    <t>2.7</t>
  </si>
  <si>
    <t>ESCAVAÇÃO MECÂNICA EM SOLO MOLE COM DESCARGA DIRETA SOBRE CAMINHÃO</t>
  </si>
  <si>
    <t>ED-51119</t>
  </si>
  <si>
    <t>2.8</t>
  </si>
  <si>
    <t>EXECUÇÃO E COMPACTAÇÃO DE ATERRO COM SOLO PREDOMINANTEMENTE ARGILOSO - EXCLUSIVE SOLO, ESCAVAÇÃO, CARGA E TRANSPORTE. AF_11/2019</t>
  </si>
  <si>
    <t>2.9</t>
  </si>
  <si>
    <t>ESCALONAMENTO DE TALUDES DE ATERRO</t>
  </si>
  <si>
    <t>RO-40242</t>
  </si>
  <si>
    <t>2.10</t>
  </si>
  <si>
    <t>TRANSPORTE DE MATERIAL DE QUALQUER NATUREZA EM CAMINHÃO DMT &gt; 5 KM (DENTRO DO PERÍMETRO URBANO)</t>
  </si>
  <si>
    <t>ED-51130</t>
  </si>
  <si>
    <t>M3XKM</t>
  </si>
  <si>
    <t>2.11</t>
  </si>
  <si>
    <t>TRANSPORTE DE MATERIAL DE QUALQUER NATUREZA EM CAMINHÃO DMT &lt;= 1 KM (DENTRO DO PERÍMETRO URBANO)</t>
  </si>
  <si>
    <t>ED-51127</t>
  </si>
  <si>
    <t>2.12</t>
  </si>
  <si>
    <t>CARGA, MANOBRA E DESCARGA DE SOLOS E MATERIAIS GRANULARES EM CAMINHÃO BASCULANTE 6 M³ - CARGA COM PÁ CARREGADEIRA (CAÇAMBA DE 1,7 A 2,8 M³ / 128 HP) E DESCARGA LIVRE (UNIDADE: M3). AF_07/2020</t>
  </si>
  <si>
    <t>SUBTOTAL TERRAPLENAGEM  /   CONTENÇÃO</t>
  </si>
  <si>
    <t>PAVIMENTAÇÃO</t>
  </si>
  <si>
    <t>3.1</t>
  </si>
  <si>
    <t>PAVIMENTAÇÃO DE VIAS</t>
  </si>
  <si>
    <t>3.1.1</t>
  </si>
  <si>
    <t>DEMOLIÇÃO PARCIAL DE PAVIMENTO ASFÁLTICO, DE FORMA MECANIZADA, SEM REAPROVEITAMENTO. AF_12/2017</t>
  </si>
  <si>
    <t>M2</t>
  </si>
  <si>
    <t>3.1.2</t>
  </si>
  <si>
    <t>TRANSPORTE COM CAMINHÃO BASCULANTE DE 10 M³, EM VIA URBANA EM REVESTIMENTO PRIMÁRIO (UNIDADE: M3XKM). AF_07/2020</t>
  </si>
  <si>
    <t>3.1.3</t>
  </si>
  <si>
    <t>REFORÇO DO SUB-LEITO (EXECUÇÃO, INCLUINDO ESCAVAÇÃO, CARGA, DESCARGA, HOMOGENIZAÇÃO, UMIDECIMENTO, ESPALHAMENTO E COMPACTAÇÃO DO MATERIAL)</t>
  </si>
  <si>
    <t>RO-41093</t>
  </si>
  <si>
    <t>3.1.4</t>
  </si>
  <si>
    <t>REGULARIZAÇÃO E COMPACTAÇÃO DE SUBLEITO DE SOLO  PREDOMINANTEMENTE ARGILOSO. AF_11/2019</t>
  </si>
  <si>
    <t>3.1.5</t>
  </si>
  <si>
    <t>EXECUÇÃO E COMPACTAÇÃO DE BASE E OU SUB BASE PARA PAVIMENTAÇÃO DE BRITA GRADUADA SIMPLES TRATADA COM CIMENTO - EXCLUSIVE CARGA E TRANSPORTE. AF_11/2019</t>
  </si>
  <si>
    <t>3.1.6</t>
  </si>
  <si>
    <t>EXECUÇÃO E COMPACTAÇÃO DE BASE E OU SUB-BASE PARA PAVIMENTAÇÃO DE SOLO (PREDOMINANTEMENTE ARENOSO) BRITA - 40/60 - EXCLUSIVE SOLO, ESCAVAÇÃO, CARGA E TRANSPORTE. AF_11/2019</t>
  </si>
  <si>
    <t>3.1.7</t>
  </si>
  <si>
    <t>EXECUÇÃO E COMPACTAÇÃO DE BASE E OU SUB BASE PARA PAVIMENTAÇÃO DE BRITA GRADUADA SIMPLES - EXCLUSIVE CARGA E TRANSPORTE. AF_11/2019</t>
  </si>
  <si>
    <t>3.1.8</t>
  </si>
  <si>
    <t>TRANSPORTE COM CAMINHÃO BASCULANTE DE 10 M³, EM VIA URBANA PAVIMENTADA, DMT ATÉ 30 KM (UNIDADE: M3XKM). AF_07/2020</t>
  </si>
  <si>
    <t>3.1.9</t>
  </si>
  <si>
    <t>SUB-BASE, SEM MISTURA, COMPACTADO NA ENERGIA DO PROCTOR MODIFICADO (EXECUÇÃO, INCLUINDO ESCAVAÇÃO, CARGA, DESCARGA, ESPALHAMENTO, UMIDECIMENTO E COMPACTAÇÃO DO MATERIAL; EXCLUI AQUISIÇÃO E TRANSPORTE DO MATERIAL)</t>
  </si>
  <si>
    <t>RO-43195</t>
  </si>
  <si>
    <t>BASE DE SOLO SEM MISTURA, COMPACTADA NA ENERGIA DO PROCTOR MODIFICADO (EXECUÇÃO, INCLUINDO ESCAVAÇÃO, CARGA, DESCARGA, ESPALHAMENTO, UMIDECIMENTO E COMPACTAÇÃO DO MATERIAL; EXCLUI AQUISIÇÃO E TRANSPORTE DO MATERIAL)</t>
  </si>
  <si>
    <t>RO-41098</t>
  </si>
  <si>
    <t>TRANSPORTE COM CAMINHÃO BASCULANTE DE 10 M³, EM VIA URBANA EM LEITO NATURAL (UNIDADE: M3XKM). AF_07/2020</t>
  </si>
  <si>
    <t>IMPRIMAÇÃO (EXECUÇÃO E FORNECIMENTO DO MATERIAL BETUMINOSO, EXCLUSIVE TRANSPORTE DO MATERIAL BETUMINOSO)</t>
  </si>
  <si>
    <t>RO-51228</t>
  </si>
  <si>
    <t>EXECUÇÃO DE PINTURA DE LIGAÇÃO COM EMULSÃO ASFÁLTICA RR-2C. AF_11/2019</t>
  </si>
  <si>
    <t>TRANSPORTE DE MATERIAL DE QUALQUER NATUREZA. DISTÂNCIA MÉDIA DE TRANSPORTE &gt;= 50,10 KM</t>
  </si>
  <si>
    <t>RO-41376</t>
  </si>
  <si>
    <t>TXKM</t>
  </si>
  <si>
    <t>EXECUÇÃO DE PAVIMENTO COM APLICAÇÃO DE CONCRETO ASFÁLTICO, CAMADA DE ROLAMENTO - EXCLUSIVE CARGA E TRANSPORTE. AF_11/2019</t>
  </si>
  <si>
    <t>TRANSPORTE COM CAMINHÃO BASCULANTE DE 10 M³, EM VIA URBANA PAVIMENTADA, ADICIONAL PARA DMT EXCEDENTE A 30 KM (UNIDADE: M3XKM). AF_07/2020</t>
  </si>
  <si>
    <t>LASTRO DE BRITA 2 OU 3 APILOADO MANUALMENTE</t>
  </si>
  <si>
    <t>ED-49813</t>
  </si>
  <si>
    <t>SETOP-MG</t>
  </si>
  <si>
    <t>EXECUÇÃO DE PAVIMENTO EM PISO INTERTRAVADO, COM BLOCO SEXTAVADO DE 25 X 25 CM, ESPESSURA 10 CM. AF_12/2015</t>
  </si>
  <si>
    <t>3.2</t>
  </si>
  <si>
    <t>OPERAÇÃO TAPA BURACO</t>
  </si>
  <si>
    <t>3.2.1</t>
  </si>
  <si>
    <t>3.2.2</t>
  </si>
  <si>
    <t>3.2.3</t>
  </si>
  <si>
    <t>3.2.4</t>
  </si>
  <si>
    <t>3.2.5</t>
  </si>
  <si>
    <t>RASTELEIRO COM ENCARGOS COMPLEMENTARES</t>
  </si>
  <si>
    <t>3.2.6</t>
  </si>
  <si>
    <t>SERVENTE COM ENCARGOS COMPLEMENTARES</t>
  </si>
  <si>
    <t>SUBTOTAL PAVIMENTAÇÃO</t>
  </si>
  <si>
    <t>4.1</t>
  </si>
  <si>
    <t>CONCRETO BETUMINOSO USINADO A QUENTE (CBUQ) PARA PAVIMENTACAO ASFALTICA, PADRAO DNIT, FAIXA C, COM CAP 50/70 - AQUISICAO POSTO USINA</t>
  </si>
  <si>
    <t>95995/1518</t>
  </si>
  <si>
    <t>TN</t>
  </si>
  <si>
    <t>SUBTOTAL ITENS DIVERSOS</t>
  </si>
  <si>
    <t>VALOR TOTAL DA OBRA S/ BDI</t>
  </si>
  <si>
    <t>VALOR TOTAL DA OBRA C/ BDI</t>
  </si>
  <si>
    <t>QUANTIDADE</t>
  </si>
  <si>
    <t>Licitante:</t>
  </si>
  <si>
    <t>JVF EMPREENDIMENTOS EIRELI - CNPJ Nº 09.236.617/0001-85</t>
  </si>
  <si>
    <t xml:space="preserve">JVF EMPREENDIMENTOS EIRELI </t>
  </si>
  <si>
    <t>CNPJ: 09.236.617/0001-85</t>
  </si>
  <si>
    <t>RICARDO NEVES ANDRADE BRITO</t>
  </si>
  <si>
    <t>CNH: 02603053409 – DETRAN/MG</t>
  </si>
  <si>
    <t>UNIDADE</t>
  </si>
  <si>
    <t>ITENS DIVERSOS</t>
  </si>
  <si>
    <t>Belo Horizonte (MG) 01 de Outubro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</si>
</sst>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m\.d\.yy;@"/>
    <numFmt numFmtId="165" formatCode="0.0000%"/>
  </numFmts>
  <fonts count="14">
    <font>
      <sz val="10"/>
      <color rgb="FF000000"/>
      <name val="Times New Roman"/>
      <charset val="204"/>
    </font>
    <font>
      <b/>
      <u/>
      <sz val="6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8"/>
      <color rgb="FF000000"/>
      <name val="Calibri "/>
    </font>
    <font>
      <sz val="9"/>
      <color rgb="FF00000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4">
    <xf numFmtId="0" fontId="0" fillId="0" borderId="0" xfId="0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right" vertical="center" wrapText="1" shrinkToFit="1"/>
    </xf>
    <xf numFmtId="1" fontId="9" fillId="0" borderId="1" xfId="0" applyNumberFormat="1" applyFont="1" applyFill="1" applyBorder="1" applyAlignment="1">
      <alignment horizontal="center" vertical="center" wrapText="1" shrinkToFit="1"/>
    </xf>
    <xf numFmtId="164" fontId="9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left" vertical="center" wrapText="1"/>
    </xf>
    <xf numFmtId="10" fontId="6" fillId="0" borderId="1" xfId="0" applyNumberFormat="1" applyFont="1" applyFill="1" applyBorder="1" applyAlignment="1">
      <alignment horizontal="left" vertical="center" wrapText="1" shrinkToFit="1"/>
    </xf>
    <xf numFmtId="1" fontId="6" fillId="2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44" fontId="6" fillId="3" borderId="4" xfId="1" applyFont="1" applyFill="1" applyBorder="1" applyAlignment="1">
      <alignment horizontal="right" vertical="center" wrapText="1" shrinkToFit="1"/>
    </xf>
    <xf numFmtId="0" fontId="0" fillId="0" borderId="0" xfId="0" applyFill="1" applyBorder="1" applyAlignment="1">
      <alignment horizontal="center" vertical="center" wrapText="1"/>
    </xf>
    <xf numFmtId="44" fontId="0" fillId="0" borderId="0" xfId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top"/>
    </xf>
    <xf numFmtId="0" fontId="0" fillId="0" borderId="5" xfId="0" applyFill="1" applyBorder="1" applyAlignment="1">
      <alignment horizontal="left" vertical="center" wrapText="1"/>
    </xf>
    <xf numFmtId="44" fontId="6" fillId="3" borderId="6" xfId="1" applyFont="1" applyFill="1" applyBorder="1" applyAlignment="1">
      <alignment horizontal="right" vertical="center" wrapText="1" shrinkToFit="1"/>
    </xf>
    <xf numFmtId="0" fontId="5" fillId="0" borderId="3" xfId="0" applyFont="1" applyFill="1" applyBorder="1" applyAlignment="1">
      <alignment horizontal="left" vertical="center" wrapText="1"/>
    </xf>
    <xf numFmtId="10" fontId="0" fillId="0" borderId="0" xfId="2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right" vertical="center" wrapText="1" shrinkToFit="1"/>
    </xf>
    <xf numFmtId="0" fontId="7" fillId="0" borderId="2" xfId="0" applyFont="1" applyFill="1" applyBorder="1" applyAlignment="1">
      <alignment horizontal="left" vertical="center" wrapText="1"/>
    </xf>
    <xf numFmtId="2" fontId="9" fillId="0" borderId="2" xfId="0" applyNumberFormat="1" applyFont="1" applyFill="1" applyBorder="1" applyAlignment="1">
      <alignment horizontal="right" vertical="center" wrapText="1" shrinkToFi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44" fontId="5" fillId="0" borderId="1" xfId="1" applyFont="1" applyFill="1" applyBorder="1" applyAlignment="1">
      <alignment vertical="center" wrapText="1"/>
    </xf>
    <xf numFmtId="44" fontId="5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4" fontId="9" fillId="0" borderId="1" xfId="1" applyFont="1" applyFill="1" applyBorder="1" applyAlignment="1">
      <alignment horizontal="right" vertical="center" wrapText="1" shrinkToFit="1"/>
    </xf>
    <xf numFmtId="44" fontId="6" fillId="0" borderId="1" xfId="1" applyFont="1" applyFill="1" applyBorder="1" applyAlignment="1">
      <alignment horizontal="right" vertical="center" wrapText="1" shrinkToFit="1"/>
    </xf>
    <xf numFmtId="44" fontId="7" fillId="0" borderId="1" xfId="1" applyFont="1" applyFill="1" applyBorder="1" applyAlignment="1">
      <alignment horizontal="left" vertical="center" wrapText="1"/>
    </xf>
    <xf numFmtId="44" fontId="12" fillId="0" borderId="0" xfId="1" applyFont="1" applyFill="1" applyBorder="1" applyAlignment="1">
      <alignment horizontal="left" vertical="center" wrapText="1"/>
    </xf>
    <xf numFmtId="44" fontId="7" fillId="0" borderId="0" xfId="1" applyFont="1" applyFill="1" applyBorder="1" applyAlignment="1">
      <alignment horizontal="left" vertical="center" wrapText="1"/>
    </xf>
    <xf numFmtId="165" fontId="0" fillId="0" borderId="0" xfId="0" applyNumberFormat="1" applyFill="1" applyBorder="1" applyAlignment="1">
      <alignment horizontal="left" vertical="center" wrapText="1"/>
    </xf>
    <xf numFmtId="2" fontId="8" fillId="0" borderId="2" xfId="0" applyNumberFormat="1" applyFont="1" applyFill="1" applyBorder="1" applyAlignment="1">
      <alignment horizontal="right" vertical="center" wrapText="1" shrinkToFit="1"/>
    </xf>
    <xf numFmtId="4" fontId="8" fillId="0" borderId="1" xfId="0" applyNumberFormat="1" applyFont="1" applyFill="1" applyBorder="1" applyAlignment="1">
      <alignment horizontal="right" vertical="center" wrapText="1" shrinkToFit="1"/>
    </xf>
    <xf numFmtId="44" fontId="8" fillId="0" borderId="1" xfId="1" applyFont="1" applyFill="1" applyBorder="1" applyAlignment="1">
      <alignment horizontal="right" vertical="center" wrapText="1" shrinkToFit="1"/>
    </xf>
    <xf numFmtId="165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top"/>
    </xf>
    <xf numFmtId="4" fontId="9" fillId="0" borderId="1" xfId="1" applyNumberFormat="1" applyFont="1" applyFill="1" applyBorder="1" applyAlignment="1">
      <alignment horizontal="right" vertical="center" wrapText="1" shrinkToFi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0" fontId="6" fillId="0" borderId="2" xfId="0" applyNumberFormat="1" applyFont="1" applyFill="1" applyBorder="1" applyAlignment="1">
      <alignment horizontal="left" vertical="center" wrapText="1" shrinkToFit="1"/>
    </xf>
    <xf numFmtId="10" fontId="6" fillId="0" borderId="3" xfId="0" applyNumberFormat="1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4" fontId="11" fillId="0" borderId="0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aspitajub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view="pageBreakPreview" topLeftCell="C1" zoomScale="130" zoomScaleNormal="130" zoomScaleSheetLayoutView="130" workbookViewId="0">
      <selection activeCell="N6" sqref="N6"/>
    </sheetView>
  </sheetViews>
  <sheetFormatPr defaultRowHeight="21.75" customHeight="1"/>
  <cols>
    <col min="1" max="1" width="6.83203125" style="11" customWidth="1"/>
    <col min="2" max="2" width="9.33203125" style="6" customWidth="1"/>
    <col min="3" max="3" width="23.33203125" style="6" customWidth="1"/>
    <col min="4" max="4" width="23.6640625" style="6" customWidth="1"/>
    <col min="5" max="5" width="11.1640625" style="6" customWidth="1"/>
    <col min="6" max="6" width="10.1640625" style="6" customWidth="1"/>
    <col min="7" max="7" width="8" style="6" customWidth="1"/>
    <col min="8" max="9" width="11.5" style="6" customWidth="1"/>
    <col min="10" max="11" width="15" style="12" customWidth="1"/>
    <col min="12" max="12" width="16.6640625" style="12" customWidth="1"/>
    <col min="13" max="13" width="11.5" style="37" bestFit="1" customWidth="1"/>
    <col min="14" max="16384" width="9.33203125" style="6"/>
  </cols>
  <sheetData>
    <row r="1" spans="1:13" ht="36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3" ht="12.75">
      <c r="A2" s="49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3" ht="12.75">
      <c r="A3" s="52" t="s">
        <v>3</v>
      </c>
      <c r="B3" s="53"/>
      <c r="C3" s="13">
        <v>44498</v>
      </c>
      <c r="D3" s="52" t="s">
        <v>4</v>
      </c>
      <c r="E3" s="54"/>
      <c r="F3" s="54"/>
      <c r="G3" s="54"/>
      <c r="H3" s="54"/>
      <c r="I3" s="54"/>
      <c r="J3" s="54"/>
      <c r="K3" s="54"/>
      <c r="L3" s="53"/>
    </row>
    <row r="4" spans="1:13" ht="12.75">
      <c r="A4" s="52" t="s">
        <v>5</v>
      </c>
      <c r="B4" s="53"/>
      <c r="C4" s="7">
        <v>0.24229999999999999</v>
      </c>
      <c r="D4" s="52" t="s">
        <v>6</v>
      </c>
      <c r="E4" s="54"/>
      <c r="F4" s="54"/>
      <c r="G4" s="54"/>
      <c r="H4" s="54"/>
      <c r="I4" s="54"/>
      <c r="J4" s="54"/>
      <c r="K4" s="54"/>
      <c r="L4" s="55"/>
    </row>
    <row r="5" spans="1:13" ht="12.75" customHeight="1">
      <c r="A5" s="52" t="s">
        <v>142</v>
      </c>
      <c r="B5" s="53"/>
      <c r="C5" s="62" t="s">
        <v>143</v>
      </c>
      <c r="D5" s="63"/>
      <c r="E5" s="63"/>
      <c r="F5" s="63"/>
      <c r="G5" s="63"/>
      <c r="H5" s="50"/>
      <c r="I5" s="50"/>
      <c r="J5" s="17"/>
      <c r="K5" s="17"/>
      <c r="L5" s="19"/>
    </row>
    <row r="6" spans="1:13" ht="22.5" customHeight="1">
      <c r="A6" s="1" t="s">
        <v>7</v>
      </c>
      <c r="B6" s="52" t="s">
        <v>8</v>
      </c>
      <c r="C6" s="54"/>
      <c r="D6" s="53"/>
      <c r="E6" s="1" t="s">
        <v>9</v>
      </c>
      <c r="F6" s="1" t="s">
        <v>10</v>
      </c>
      <c r="G6" s="1" t="s">
        <v>148</v>
      </c>
      <c r="H6" s="20" t="s">
        <v>141</v>
      </c>
      <c r="I6" s="1" t="s">
        <v>1</v>
      </c>
      <c r="J6" s="29" t="s">
        <v>11</v>
      </c>
      <c r="K6" s="30" t="s">
        <v>12</v>
      </c>
      <c r="L6" s="29" t="s">
        <v>13</v>
      </c>
    </row>
    <row r="7" spans="1:13" ht="12.75">
      <c r="A7" s="24"/>
      <c r="B7" s="25"/>
      <c r="C7" s="25"/>
      <c r="D7" s="25"/>
      <c r="E7" s="25"/>
      <c r="F7" s="25"/>
      <c r="G7" s="25"/>
      <c r="H7" s="25"/>
      <c r="I7" s="31"/>
      <c r="J7" s="31"/>
      <c r="K7" s="31"/>
      <c r="L7" s="31"/>
    </row>
    <row r="8" spans="1:13" ht="12.75">
      <c r="A8" s="59" t="s">
        <v>14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1"/>
    </row>
    <row r="9" spans="1:13" ht="60" customHeight="1">
      <c r="A9" s="2" t="s">
        <v>15</v>
      </c>
      <c r="B9" s="56" t="s">
        <v>16</v>
      </c>
      <c r="C9" s="57"/>
      <c r="D9" s="58"/>
      <c r="E9" s="2" t="s">
        <v>17</v>
      </c>
      <c r="F9" s="2" t="s">
        <v>18</v>
      </c>
      <c r="G9" s="2" t="s">
        <v>19</v>
      </c>
      <c r="H9" s="23">
        <v>28</v>
      </c>
      <c r="I9" s="3">
        <v>940.91332999999997</v>
      </c>
      <c r="J9" s="45">
        <v>1168.8948</v>
      </c>
      <c r="K9" s="32">
        <f>H9*I9</f>
        <v>26345.573239999998</v>
      </c>
      <c r="L9" s="32">
        <f t="shared" ref="L9:L16" si="0">H9*J9</f>
        <v>32729.054400000001</v>
      </c>
    </row>
    <row r="10" spans="1:13" s="42" customFormat="1" ht="12.75" customHeight="1">
      <c r="A10" s="2" t="s">
        <v>20</v>
      </c>
      <c r="B10" s="56" t="s">
        <v>21</v>
      </c>
      <c r="C10" s="57"/>
      <c r="D10" s="58"/>
      <c r="E10" s="2" t="s">
        <v>22</v>
      </c>
      <c r="F10" s="2" t="s">
        <v>18</v>
      </c>
      <c r="G10" s="2" t="s">
        <v>23</v>
      </c>
      <c r="H10" s="38">
        <v>308</v>
      </c>
      <c r="I10" s="39">
        <v>30.682230000000001</v>
      </c>
      <c r="J10" s="45">
        <v>38.115769999999998</v>
      </c>
      <c r="K10" s="32">
        <f t="shared" ref="K10:K16" si="1">H10*I10</f>
        <v>9450.1268400000008</v>
      </c>
      <c r="L10" s="40">
        <f t="shared" si="0"/>
        <v>11739.657159999999</v>
      </c>
      <c r="M10" s="41"/>
    </row>
    <row r="11" spans="1:13" ht="12.75">
      <c r="A11" s="2" t="s">
        <v>24</v>
      </c>
      <c r="B11" s="56" t="s">
        <v>25</v>
      </c>
      <c r="C11" s="57"/>
      <c r="D11" s="58"/>
      <c r="E11" s="2" t="s">
        <v>26</v>
      </c>
      <c r="F11" s="2" t="s">
        <v>18</v>
      </c>
      <c r="G11" s="2" t="s">
        <v>23</v>
      </c>
      <c r="H11" s="21">
        <v>1680</v>
      </c>
      <c r="I11" s="3">
        <v>2.58412</v>
      </c>
      <c r="J11" s="45">
        <v>3.2133699999999998</v>
      </c>
      <c r="K11" s="32">
        <f t="shared" si="1"/>
        <v>4341.3216000000002</v>
      </c>
      <c r="L11" s="32">
        <f t="shared" si="0"/>
        <v>5398.4615999999996</v>
      </c>
    </row>
    <row r="12" spans="1:13" ht="12.75">
      <c r="A12" s="2" t="s">
        <v>27</v>
      </c>
      <c r="B12" s="56" t="s">
        <v>28</v>
      </c>
      <c r="C12" s="57"/>
      <c r="D12" s="58"/>
      <c r="E12" s="4">
        <v>93565</v>
      </c>
      <c r="F12" s="2" t="s">
        <v>29</v>
      </c>
      <c r="G12" s="2" t="s">
        <v>30</v>
      </c>
      <c r="H12" s="23">
        <v>7</v>
      </c>
      <c r="I12" s="3">
        <v>13872.562959999999</v>
      </c>
      <c r="J12" s="45">
        <v>17233.88222</v>
      </c>
      <c r="K12" s="32">
        <f t="shared" si="1"/>
        <v>97107.940719999999</v>
      </c>
      <c r="L12" s="32">
        <f t="shared" si="0"/>
        <v>120637.17554</v>
      </c>
    </row>
    <row r="13" spans="1:13" ht="12.75">
      <c r="A13" s="2" t="s">
        <v>31</v>
      </c>
      <c r="B13" s="56" t="s">
        <v>32</v>
      </c>
      <c r="C13" s="57"/>
      <c r="D13" s="58"/>
      <c r="E13" s="4">
        <v>93567</v>
      </c>
      <c r="F13" s="2" t="s">
        <v>29</v>
      </c>
      <c r="G13" s="2" t="s">
        <v>30</v>
      </c>
      <c r="H13" s="23">
        <v>7</v>
      </c>
      <c r="I13" s="3">
        <v>15764.356939999998</v>
      </c>
      <c r="J13" s="45">
        <v>19584.063849999999</v>
      </c>
      <c r="K13" s="32">
        <f t="shared" si="1"/>
        <v>110350.49857999998</v>
      </c>
      <c r="L13" s="32">
        <f t="shared" si="0"/>
        <v>137088.44694999998</v>
      </c>
    </row>
    <row r="14" spans="1:13" ht="12.75">
      <c r="A14" s="2" t="s">
        <v>33</v>
      </c>
      <c r="B14" s="56" t="s">
        <v>34</v>
      </c>
      <c r="C14" s="57"/>
      <c r="D14" s="58"/>
      <c r="E14" s="4">
        <v>93572</v>
      </c>
      <c r="F14" s="2" t="s">
        <v>29</v>
      </c>
      <c r="G14" s="2" t="s">
        <v>30</v>
      </c>
      <c r="H14" s="23">
        <v>7</v>
      </c>
      <c r="I14" s="3">
        <v>6288.4308499999997</v>
      </c>
      <c r="J14" s="45">
        <v>7812.1135799999993</v>
      </c>
      <c r="K14" s="32">
        <f t="shared" si="1"/>
        <v>44019.015950000001</v>
      </c>
      <c r="L14" s="32">
        <f t="shared" si="0"/>
        <v>54684.795059999997</v>
      </c>
    </row>
    <row r="15" spans="1:13" ht="12.75">
      <c r="A15" s="2" t="s">
        <v>35</v>
      </c>
      <c r="B15" s="56" t="s">
        <v>36</v>
      </c>
      <c r="C15" s="57"/>
      <c r="D15" s="58"/>
      <c r="E15" s="4">
        <v>93564</v>
      </c>
      <c r="F15" s="2" t="s">
        <v>29</v>
      </c>
      <c r="G15" s="2" t="s">
        <v>30</v>
      </c>
      <c r="H15" s="23">
        <v>23</v>
      </c>
      <c r="I15" s="3">
        <v>2822.3540499999999</v>
      </c>
      <c r="J15" s="45">
        <v>3506.2145599999999</v>
      </c>
      <c r="K15" s="32">
        <f t="shared" si="1"/>
        <v>64914.143149999996</v>
      </c>
      <c r="L15" s="32">
        <f t="shared" si="0"/>
        <v>80642.934880000001</v>
      </c>
    </row>
    <row r="16" spans="1:13" s="42" customFormat="1" ht="21.75" customHeight="1">
      <c r="A16" s="2" t="s">
        <v>37</v>
      </c>
      <c r="B16" s="56" t="s">
        <v>38</v>
      </c>
      <c r="C16" s="57"/>
      <c r="D16" s="58"/>
      <c r="E16" s="43">
        <v>100309</v>
      </c>
      <c r="F16" s="2" t="s">
        <v>29</v>
      </c>
      <c r="G16" s="2" t="s">
        <v>39</v>
      </c>
      <c r="H16" s="38">
        <v>400</v>
      </c>
      <c r="I16" s="39">
        <v>23.617849999999997</v>
      </c>
      <c r="J16" s="45">
        <v>29.339829999999999</v>
      </c>
      <c r="K16" s="32">
        <f t="shared" si="1"/>
        <v>9447.14</v>
      </c>
      <c r="L16" s="40">
        <f t="shared" si="0"/>
        <v>11735.931999999999</v>
      </c>
      <c r="M16" s="41"/>
    </row>
    <row r="17" spans="1:12" ht="12.75" customHeight="1">
      <c r="A17" s="49" t="s">
        <v>40</v>
      </c>
      <c r="B17" s="50"/>
      <c r="C17" s="50"/>
      <c r="D17" s="50"/>
      <c r="E17" s="50"/>
      <c r="F17" s="50"/>
      <c r="G17" s="50"/>
      <c r="H17" s="50"/>
      <c r="I17" s="50"/>
      <c r="J17" s="51"/>
      <c r="K17" s="33">
        <f>SUM(K9:K16)</f>
        <v>365975.76008000004</v>
      </c>
      <c r="L17" s="33">
        <f>SUM(L9:L16)</f>
        <v>454656.45758999995</v>
      </c>
    </row>
    <row r="18" spans="1:12" ht="12.75" customHeight="1">
      <c r="A18" s="64" t="s">
        <v>41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6"/>
    </row>
    <row r="19" spans="1:12" ht="12.75">
      <c r="A19" s="2" t="s">
        <v>42</v>
      </c>
      <c r="B19" s="56" t="s">
        <v>43</v>
      </c>
      <c r="C19" s="57"/>
      <c r="D19" s="58"/>
      <c r="E19" s="4">
        <v>99058</v>
      </c>
      <c r="F19" s="2" t="s">
        <v>29</v>
      </c>
      <c r="G19" s="2" t="s">
        <v>44</v>
      </c>
      <c r="H19" s="21">
        <v>8280</v>
      </c>
      <c r="I19" s="3">
        <v>9.7827400000000004</v>
      </c>
      <c r="J19" s="32">
        <v>12.157109999999999</v>
      </c>
      <c r="K19" s="32">
        <f>H19*I19</f>
        <v>81001.087200000009</v>
      </c>
      <c r="L19" s="32">
        <f>H19*J19</f>
        <v>100660.87079999999</v>
      </c>
    </row>
    <row r="20" spans="1:12" ht="12.75" customHeight="1">
      <c r="A20" s="49" t="s">
        <v>45</v>
      </c>
      <c r="B20" s="50"/>
      <c r="C20" s="50"/>
      <c r="D20" s="50"/>
      <c r="E20" s="50"/>
      <c r="F20" s="50"/>
      <c r="G20" s="50"/>
      <c r="H20" s="50"/>
      <c r="I20" s="50"/>
      <c r="J20" s="51"/>
      <c r="K20" s="33">
        <f>K19</f>
        <v>81001.087200000009</v>
      </c>
      <c r="L20" s="33">
        <f>L19</f>
        <v>100660.87079999999</v>
      </c>
    </row>
    <row r="21" spans="1:12" ht="21.75" customHeight="1">
      <c r="A21" s="8">
        <v>2</v>
      </c>
      <c r="B21" s="64" t="s">
        <v>46</v>
      </c>
      <c r="C21" s="65"/>
      <c r="D21" s="65"/>
      <c r="E21" s="65"/>
      <c r="F21" s="65"/>
      <c r="G21" s="65"/>
      <c r="H21" s="65"/>
      <c r="I21" s="65"/>
      <c r="J21" s="65"/>
      <c r="K21" s="65"/>
      <c r="L21" s="66"/>
    </row>
    <row r="22" spans="1:12" ht="36.75" customHeight="1">
      <c r="A22" s="2" t="s">
        <v>47</v>
      </c>
      <c r="B22" s="56" t="s">
        <v>48</v>
      </c>
      <c r="C22" s="57"/>
      <c r="D22" s="58"/>
      <c r="E22" s="2" t="s">
        <v>49</v>
      </c>
      <c r="F22" s="2" t="s">
        <v>18</v>
      </c>
      <c r="G22" s="2" t="s">
        <v>50</v>
      </c>
      <c r="H22" s="21">
        <v>70000</v>
      </c>
      <c r="I22" s="3">
        <v>5.7639300000000002</v>
      </c>
      <c r="J22" s="32">
        <v>7.1566699999999992</v>
      </c>
      <c r="K22" s="32">
        <f t="shared" ref="K22:K33" si="2">H22*I22</f>
        <v>403475.10000000003</v>
      </c>
      <c r="L22" s="32">
        <f t="shared" ref="L22:L33" si="3">H22*J22</f>
        <v>500966.89999999997</v>
      </c>
    </row>
    <row r="23" spans="1:12" ht="12.75">
      <c r="A23" s="2" t="s">
        <v>51</v>
      </c>
      <c r="B23" s="56" t="s">
        <v>52</v>
      </c>
      <c r="C23" s="57"/>
      <c r="D23" s="58"/>
      <c r="E23" s="2" t="s">
        <v>53</v>
      </c>
      <c r="F23" s="2" t="s">
        <v>18</v>
      </c>
      <c r="G23" s="2" t="s">
        <v>50</v>
      </c>
      <c r="H23" s="21">
        <v>14000</v>
      </c>
      <c r="I23" s="3">
        <v>2.7686999999999999</v>
      </c>
      <c r="J23" s="32">
        <v>3.4398999999999997</v>
      </c>
      <c r="K23" s="32">
        <f t="shared" si="2"/>
        <v>38761.799999999996</v>
      </c>
      <c r="L23" s="32">
        <f t="shared" si="3"/>
        <v>48158.6</v>
      </c>
    </row>
    <row r="24" spans="1:12" ht="12.75">
      <c r="A24" s="2" t="s">
        <v>54</v>
      </c>
      <c r="B24" s="56" t="s">
        <v>55</v>
      </c>
      <c r="C24" s="57"/>
      <c r="D24" s="58"/>
      <c r="E24" s="2" t="s">
        <v>56</v>
      </c>
      <c r="F24" s="2" t="s">
        <v>18</v>
      </c>
      <c r="G24" s="2" t="s">
        <v>50</v>
      </c>
      <c r="H24" s="21">
        <v>7000</v>
      </c>
      <c r="I24" s="3">
        <v>3.6916000000000002</v>
      </c>
      <c r="J24" s="32">
        <v>4.5893300000000004</v>
      </c>
      <c r="K24" s="32">
        <f t="shared" si="2"/>
        <v>25841.200000000001</v>
      </c>
      <c r="L24" s="32">
        <f t="shared" si="3"/>
        <v>32125.31</v>
      </c>
    </row>
    <row r="25" spans="1:12" ht="12.75">
      <c r="A25" s="2" t="s">
        <v>57</v>
      </c>
      <c r="B25" s="56" t="s">
        <v>58</v>
      </c>
      <c r="C25" s="57"/>
      <c r="D25" s="58"/>
      <c r="E25" s="2" t="s">
        <v>59</v>
      </c>
      <c r="F25" s="2" t="s">
        <v>18</v>
      </c>
      <c r="G25" s="2" t="s">
        <v>50</v>
      </c>
      <c r="H25" s="23">
        <v>800</v>
      </c>
      <c r="I25" s="3">
        <v>26.36138</v>
      </c>
      <c r="J25" s="32">
        <v>32.746169999999999</v>
      </c>
      <c r="K25" s="32">
        <f t="shared" si="2"/>
        <v>21089.103999999999</v>
      </c>
      <c r="L25" s="32">
        <f t="shared" si="3"/>
        <v>26196.935999999998</v>
      </c>
    </row>
    <row r="26" spans="1:12" ht="23.25" customHeight="1">
      <c r="A26" s="2" t="s">
        <v>60</v>
      </c>
      <c r="B26" s="56" t="s">
        <v>61</v>
      </c>
      <c r="C26" s="57"/>
      <c r="D26" s="58"/>
      <c r="E26" s="2" t="s">
        <v>62</v>
      </c>
      <c r="F26" s="2" t="s">
        <v>18</v>
      </c>
      <c r="G26" s="2" t="s">
        <v>50</v>
      </c>
      <c r="H26" s="23">
        <v>800</v>
      </c>
      <c r="I26" s="3">
        <v>26.36138</v>
      </c>
      <c r="J26" s="32">
        <v>32.746169999999999</v>
      </c>
      <c r="K26" s="32">
        <f t="shared" si="2"/>
        <v>21089.103999999999</v>
      </c>
      <c r="L26" s="32">
        <f t="shared" si="3"/>
        <v>26196.935999999998</v>
      </c>
    </row>
    <row r="27" spans="1:12" ht="24.75" customHeight="1">
      <c r="A27" s="2" t="s">
        <v>63</v>
      </c>
      <c r="B27" s="56" t="s">
        <v>64</v>
      </c>
      <c r="C27" s="57"/>
      <c r="D27" s="58"/>
      <c r="E27" s="2" t="s">
        <v>65</v>
      </c>
      <c r="F27" s="2" t="s">
        <v>18</v>
      </c>
      <c r="G27" s="2" t="s">
        <v>50</v>
      </c>
      <c r="H27" s="23">
        <v>800</v>
      </c>
      <c r="I27" s="3">
        <v>1.18299</v>
      </c>
      <c r="J27" s="32">
        <v>1.4682499999999998</v>
      </c>
      <c r="K27" s="32">
        <f t="shared" si="2"/>
        <v>946.39199999999994</v>
      </c>
      <c r="L27" s="32">
        <f t="shared" si="3"/>
        <v>1174.5999999999999</v>
      </c>
    </row>
    <row r="28" spans="1:12" ht="22.5" customHeight="1">
      <c r="A28" s="2" t="s">
        <v>66</v>
      </c>
      <c r="B28" s="56" t="s">
        <v>67</v>
      </c>
      <c r="C28" s="57"/>
      <c r="D28" s="58"/>
      <c r="E28" s="2" t="s">
        <v>68</v>
      </c>
      <c r="F28" s="2" t="s">
        <v>18</v>
      </c>
      <c r="G28" s="2" t="s">
        <v>50</v>
      </c>
      <c r="H28" s="23">
        <v>800</v>
      </c>
      <c r="I28" s="3">
        <v>5.7303699999999997</v>
      </c>
      <c r="J28" s="32">
        <v>7.1147200000000002</v>
      </c>
      <c r="K28" s="32">
        <f t="shared" si="2"/>
        <v>4584.2959999999994</v>
      </c>
      <c r="L28" s="32">
        <f t="shared" si="3"/>
        <v>5691.7759999999998</v>
      </c>
    </row>
    <row r="29" spans="1:12" ht="32.25" customHeight="1">
      <c r="A29" s="2" t="s">
        <v>69</v>
      </c>
      <c r="B29" s="56" t="s">
        <v>70</v>
      </c>
      <c r="C29" s="57"/>
      <c r="D29" s="58"/>
      <c r="E29" s="4">
        <v>96385</v>
      </c>
      <c r="F29" s="2" t="s">
        <v>29</v>
      </c>
      <c r="G29" s="2" t="s">
        <v>50</v>
      </c>
      <c r="H29" s="21">
        <v>70000</v>
      </c>
      <c r="I29" s="3">
        <v>6.6952199999999999</v>
      </c>
      <c r="J29" s="32">
        <v>8.3144899999999993</v>
      </c>
      <c r="K29" s="32">
        <f t="shared" si="2"/>
        <v>468665.4</v>
      </c>
      <c r="L29" s="32">
        <f t="shared" si="3"/>
        <v>582014.29999999993</v>
      </c>
    </row>
    <row r="30" spans="1:12" ht="12.75">
      <c r="A30" s="2" t="s">
        <v>71</v>
      </c>
      <c r="B30" s="56" t="s">
        <v>72</v>
      </c>
      <c r="C30" s="57"/>
      <c r="D30" s="58"/>
      <c r="E30" s="2" t="s">
        <v>73</v>
      </c>
      <c r="F30" s="2" t="s">
        <v>18</v>
      </c>
      <c r="G30" s="2" t="s">
        <v>50</v>
      </c>
      <c r="H30" s="21">
        <v>21000</v>
      </c>
      <c r="I30" s="3">
        <v>3.9349100000000004</v>
      </c>
      <c r="J30" s="32">
        <v>4.8913700000000002</v>
      </c>
      <c r="K30" s="32">
        <f t="shared" si="2"/>
        <v>82633.11</v>
      </c>
      <c r="L30" s="32">
        <f t="shared" si="3"/>
        <v>102718.77</v>
      </c>
    </row>
    <row r="31" spans="1:12" ht="21.75" customHeight="1">
      <c r="A31" s="2" t="s">
        <v>74</v>
      </c>
      <c r="B31" s="56" t="s">
        <v>75</v>
      </c>
      <c r="C31" s="57"/>
      <c r="D31" s="58"/>
      <c r="E31" s="2" t="s">
        <v>76</v>
      </c>
      <c r="F31" s="2" t="s">
        <v>18</v>
      </c>
      <c r="G31" s="2" t="s">
        <v>77</v>
      </c>
      <c r="H31" s="21">
        <v>120000</v>
      </c>
      <c r="I31" s="3">
        <v>2.6848000000000001</v>
      </c>
      <c r="J31" s="32">
        <v>3.3392200000000001</v>
      </c>
      <c r="K31" s="32">
        <f t="shared" si="2"/>
        <v>322176</v>
      </c>
      <c r="L31" s="32">
        <f t="shared" si="3"/>
        <v>400706.4</v>
      </c>
    </row>
    <row r="32" spans="1:12" ht="21.75" customHeight="1">
      <c r="A32" s="2" t="s">
        <v>78</v>
      </c>
      <c r="B32" s="56" t="s">
        <v>79</v>
      </c>
      <c r="C32" s="57"/>
      <c r="D32" s="58"/>
      <c r="E32" s="2" t="s">
        <v>80</v>
      </c>
      <c r="F32" s="2" t="s">
        <v>18</v>
      </c>
      <c r="G32" s="2" t="s">
        <v>50</v>
      </c>
      <c r="H32" s="21">
        <v>23000</v>
      </c>
      <c r="I32" s="3">
        <v>2.8274300000000001</v>
      </c>
      <c r="J32" s="32">
        <v>3.5154100000000001</v>
      </c>
      <c r="K32" s="32">
        <f t="shared" si="2"/>
        <v>65030.89</v>
      </c>
      <c r="L32" s="32">
        <f t="shared" si="3"/>
        <v>80854.430000000008</v>
      </c>
    </row>
    <row r="33" spans="1:12" ht="42.75" customHeight="1">
      <c r="A33" s="2" t="s">
        <v>81</v>
      </c>
      <c r="B33" s="56" t="s">
        <v>82</v>
      </c>
      <c r="C33" s="57"/>
      <c r="D33" s="58"/>
      <c r="E33" s="4">
        <v>100973</v>
      </c>
      <c r="F33" s="2" t="s">
        <v>29</v>
      </c>
      <c r="G33" s="2" t="s">
        <v>50</v>
      </c>
      <c r="H33" s="21">
        <v>4080</v>
      </c>
      <c r="I33" s="3">
        <v>5.4283299999999999</v>
      </c>
      <c r="J33" s="32">
        <v>6.7455599999999993</v>
      </c>
      <c r="K33" s="32">
        <f t="shared" si="2"/>
        <v>22147.5864</v>
      </c>
      <c r="L33" s="32">
        <f t="shared" si="3"/>
        <v>27521.884799999996</v>
      </c>
    </row>
    <row r="34" spans="1:12" ht="12.75" customHeight="1">
      <c r="A34" s="49" t="s">
        <v>83</v>
      </c>
      <c r="B34" s="50"/>
      <c r="C34" s="50"/>
      <c r="D34" s="50"/>
      <c r="E34" s="50"/>
      <c r="F34" s="50"/>
      <c r="G34" s="50"/>
      <c r="H34" s="50"/>
      <c r="I34" s="50"/>
      <c r="J34" s="51"/>
      <c r="K34" s="33">
        <f>SUM(K22:K33)</f>
        <v>1476439.9823999999</v>
      </c>
      <c r="L34" s="33">
        <f>SUM(L22:L33)</f>
        <v>1834326.8427999998</v>
      </c>
    </row>
    <row r="35" spans="1:12" ht="12.75" customHeight="1">
      <c r="A35" s="8">
        <v>3</v>
      </c>
      <c r="B35" s="64" t="s">
        <v>84</v>
      </c>
      <c r="C35" s="65"/>
      <c r="D35" s="65"/>
      <c r="E35" s="65"/>
      <c r="F35" s="65"/>
      <c r="G35" s="65"/>
      <c r="H35" s="65"/>
      <c r="I35" s="65"/>
      <c r="J35" s="65"/>
      <c r="K35" s="65"/>
      <c r="L35" s="66"/>
    </row>
    <row r="36" spans="1:12" ht="12.75">
      <c r="A36" s="1" t="s">
        <v>85</v>
      </c>
      <c r="B36" s="52" t="s">
        <v>86</v>
      </c>
      <c r="C36" s="54"/>
      <c r="D36" s="53"/>
      <c r="E36" s="9"/>
      <c r="F36" s="9"/>
      <c r="G36" s="9"/>
      <c r="H36" s="22"/>
      <c r="I36" s="9"/>
      <c r="J36" s="34"/>
      <c r="K36" s="34"/>
      <c r="L36" s="34"/>
    </row>
    <row r="37" spans="1:12" ht="21.75" customHeight="1">
      <c r="A37" s="2" t="s">
        <v>87</v>
      </c>
      <c r="B37" s="56" t="s">
        <v>88</v>
      </c>
      <c r="C37" s="57"/>
      <c r="D37" s="58"/>
      <c r="E37" s="4">
        <v>97636</v>
      </c>
      <c r="F37" s="2" t="s">
        <v>29</v>
      </c>
      <c r="G37" s="2" t="s">
        <v>89</v>
      </c>
      <c r="H37" s="21">
        <v>14000</v>
      </c>
      <c r="I37" s="3">
        <v>12.668899999999999</v>
      </c>
      <c r="J37" s="32">
        <v>15.739639999999998</v>
      </c>
      <c r="K37" s="32">
        <f t="shared" ref="K37:K55" si="4">H37*I37</f>
        <v>177364.59999999998</v>
      </c>
      <c r="L37" s="32">
        <f t="shared" ref="L37:L55" si="5">H37*J37</f>
        <v>220354.95999999996</v>
      </c>
    </row>
    <row r="38" spans="1:12" ht="21.75" customHeight="1">
      <c r="A38" s="2" t="s">
        <v>90</v>
      </c>
      <c r="B38" s="56" t="s">
        <v>91</v>
      </c>
      <c r="C38" s="57"/>
      <c r="D38" s="58"/>
      <c r="E38" s="4">
        <v>93589</v>
      </c>
      <c r="F38" s="2" t="s">
        <v>29</v>
      </c>
      <c r="G38" s="2" t="s">
        <v>77</v>
      </c>
      <c r="H38" s="21">
        <v>168000</v>
      </c>
      <c r="I38" s="3">
        <v>1.5521499999999999</v>
      </c>
      <c r="J38" s="32">
        <v>1.9297000000000002</v>
      </c>
      <c r="K38" s="32">
        <f t="shared" si="4"/>
        <v>260761.19999999998</v>
      </c>
      <c r="L38" s="32">
        <f t="shared" si="5"/>
        <v>324189.60000000003</v>
      </c>
    </row>
    <row r="39" spans="1:12" ht="33" customHeight="1">
      <c r="A39" s="2" t="s">
        <v>92</v>
      </c>
      <c r="B39" s="56" t="s">
        <v>93</v>
      </c>
      <c r="C39" s="57"/>
      <c r="D39" s="58"/>
      <c r="E39" s="2" t="s">
        <v>94</v>
      </c>
      <c r="F39" s="2" t="s">
        <v>18</v>
      </c>
      <c r="G39" s="2" t="s">
        <v>50</v>
      </c>
      <c r="H39" s="21">
        <v>12600</v>
      </c>
      <c r="I39" s="3">
        <v>9.3716299999999997</v>
      </c>
      <c r="J39" s="32">
        <v>11.645319999999998</v>
      </c>
      <c r="K39" s="32">
        <f t="shared" si="4"/>
        <v>118082.538</v>
      </c>
      <c r="L39" s="32">
        <f t="shared" si="5"/>
        <v>146731.03199999998</v>
      </c>
    </row>
    <row r="40" spans="1:12" ht="21.75" customHeight="1">
      <c r="A40" s="2" t="s">
        <v>95</v>
      </c>
      <c r="B40" s="56" t="s">
        <v>96</v>
      </c>
      <c r="C40" s="57"/>
      <c r="D40" s="58"/>
      <c r="E40" s="4">
        <v>100576</v>
      </c>
      <c r="F40" s="2" t="s">
        <v>29</v>
      </c>
      <c r="G40" s="2" t="s">
        <v>89</v>
      </c>
      <c r="H40" s="21">
        <v>106050</v>
      </c>
      <c r="I40" s="3">
        <v>1.43469</v>
      </c>
      <c r="J40" s="32">
        <v>1.77868</v>
      </c>
      <c r="K40" s="32">
        <f t="shared" si="4"/>
        <v>152148.87450000001</v>
      </c>
      <c r="L40" s="32">
        <f t="shared" si="5"/>
        <v>188629.014</v>
      </c>
    </row>
    <row r="41" spans="1:12" ht="35.25" customHeight="1">
      <c r="A41" s="2" t="s">
        <v>97</v>
      </c>
      <c r="B41" s="56" t="s">
        <v>98</v>
      </c>
      <c r="C41" s="57"/>
      <c r="D41" s="58"/>
      <c r="E41" s="4">
        <v>96397</v>
      </c>
      <c r="F41" s="2" t="s">
        <v>29</v>
      </c>
      <c r="G41" s="2" t="s">
        <v>50</v>
      </c>
      <c r="H41" s="23">
        <v>400</v>
      </c>
      <c r="I41" s="3">
        <v>167.09523999999999</v>
      </c>
      <c r="J41" s="32">
        <v>207.58537999999999</v>
      </c>
      <c r="K41" s="32">
        <f t="shared" si="4"/>
        <v>66838.09599999999</v>
      </c>
      <c r="L41" s="32">
        <f t="shared" si="5"/>
        <v>83034.152000000002</v>
      </c>
    </row>
    <row r="42" spans="1:12" ht="36.75" customHeight="1">
      <c r="A42" s="2" t="s">
        <v>99</v>
      </c>
      <c r="B42" s="56" t="s">
        <v>100</v>
      </c>
      <c r="C42" s="57"/>
      <c r="D42" s="58"/>
      <c r="E42" s="4">
        <v>100564</v>
      </c>
      <c r="F42" s="2" t="s">
        <v>29</v>
      </c>
      <c r="G42" s="2" t="s">
        <v>50</v>
      </c>
      <c r="H42" s="21">
        <v>2800</v>
      </c>
      <c r="I42" s="3">
        <v>73.488010000000003</v>
      </c>
      <c r="J42" s="32">
        <v>91.291589999999999</v>
      </c>
      <c r="K42" s="32">
        <f t="shared" si="4"/>
        <v>205766.42800000001</v>
      </c>
      <c r="L42" s="32">
        <f t="shared" si="5"/>
        <v>255616.45199999999</v>
      </c>
    </row>
    <row r="43" spans="1:12" ht="36" customHeight="1">
      <c r="A43" s="2" t="s">
        <v>101</v>
      </c>
      <c r="B43" s="56" t="s">
        <v>102</v>
      </c>
      <c r="C43" s="57"/>
      <c r="D43" s="58"/>
      <c r="E43" s="4">
        <v>96396</v>
      </c>
      <c r="F43" s="2" t="s">
        <v>29</v>
      </c>
      <c r="G43" s="2" t="s">
        <v>50</v>
      </c>
      <c r="H43" s="21">
        <v>2100</v>
      </c>
      <c r="I43" s="3">
        <v>122.69536000000001</v>
      </c>
      <c r="J43" s="32">
        <v>152.42113000000001</v>
      </c>
      <c r="K43" s="32">
        <f t="shared" si="4"/>
        <v>257660.25600000002</v>
      </c>
      <c r="L43" s="32">
        <f t="shared" si="5"/>
        <v>320084.37300000002</v>
      </c>
    </row>
    <row r="44" spans="1:12" ht="21.75" customHeight="1">
      <c r="A44" s="2" t="s">
        <v>103</v>
      </c>
      <c r="B44" s="56" t="s">
        <v>104</v>
      </c>
      <c r="C44" s="57"/>
      <c r="D44" s="58"/>
      <c r="E44" s="4">
        <v>95875</v>
      </c>
      <c r="F44" s="2" t="s">
        <v>29</v>
      </c>
      <c r="G44" s="2" t="s">
        <v>77</v>
      </c>
      <c r="H44" s="21">
        <v>245000</v>
      </c>
      <c r="I44" s="3">
        <v>1.43469</v>
      </c>
      <c r="J44" s="32">
        <v>1.77868</v>
      </c>
      <c r="K44" s="32">
        <f t="shared" si="4"/>
        <v>351499.05</v>
      </c>
      <c r="L44" s="32">
        <f t="shared" si="5"/>
        <v>435776.60000000003</v>
      </c>
    </row>
    <row r="45" spans="1:12" ht="45.75" customHeight="1">
      <c r="A45" s="2" t="s">
        <v>105</v>
      </c>
      <c r="B45" s="56" t="s">
        <v>106</v>
      </c>
      <c r="C45" s="57"/>
      <c r="D45" s="58"/>
      <c r="E45" s="2" t="s">
        <v>107</v>
      </c>
      <c r="F45" s="2" t="s">
        <v>18</v>
      </c>
      <c r="G45" s="2" t="s">
        <v>50</v>
      </c>
      <c r="H45" s="21">
        <v>2100</v>
      </c>
      <c r="I45" s="3">
        <v>14.044859999999998</v>
      </c>
      <c r="J45" s="32">
        <v>17.451199999999996</v>
      </c>
      <c r="K45" s="32">
        <f t="shared" si="4"/>
        <v>29494.205999999995</v>
      </c>
      <c r="L45" s="32">
        <f t="shared" si="5"/>
        <v>36647.51999999999</v>
      </c>
    </row>
    <row r="46" spans="1:12" ht="45" customHeight="1">
      <c r="A46" s="5">
        <v>40238</v>
      </c>
      <c r="B46" s="56" t="s">
        <v>108</v>
      </c>
      <c r="C46" s="57"/>
      <c r="D46" s="58"/>
      <c r="E46" s="2" t="s">
        <v>109</v>
      </c>
      <c r="F46" s="2" t="s">
        <v>18</v>
      </c>
      <c r="G46" s="2" t="s">
        <v>50</v>
      </c>
      <c r="H46" s="21">
        <v>2100</v>
      </c>
      <c r="I46" s="3">
        <v>14.044859999999998</v>
      </c>
      <c r="J46" s="32">
        <v>17.451199999999996</v>
      </c>
      <c r="K46" s="32">
        <f t="shared" si="4"/>
        <v>29494.205999999995</v>
      </c>
      <c r="L46" s="32">
        <f t="shared" si="5"/>
        <v>36647.51999999999</v>
      </c>
    </row>
    <row r="47" spans="1:12" ht="24.75" customHeight="1">
      <c r="A47" s="5">
        <v>40603</v>
      </c>
      <c r="B47" s="56" t="s">
        <v>110</v>
      </c>
      <c r="C47" s="57"/>
      <c r="D47" s="58"/>
      <c r="E47" s="4">
        <v>93588</v>
      </c>
      <c r="F47" s="2" t="s">
        <v>29</v>
      </c>
      <c r="G47" s="2" t="s">
        <v>77</v>
      </c>
      <c r="H47" s="21">
        <v>210000</v>
      </c>
      <c r="I47" s="3">
        <v>1.82063</v>
      </c>
      <c r="J47" s="32">
        <v>2.2652999999999999</v>
      </c>
      <c r="K47" s="32">
        <f t="shared" si="4"/>
        <v>382332.3</v>
      </c>
      <c r="L47" s="32">
        <f t="shared" si="5"/>
        <v>475713</v>
      </c>
    </row>
    <row r="48" spans="1:12" ht="23.25" customHeight="1">
      <c r="A48" s="5">
        <v>40969</v>
      </c>
      <c r="B48" s="56" t="s">
        <v>111</v>
      </c>
      <c r="C48" s="57"/>
      <c r="D48" s="58"/>
      <c r="E48" s="2" t="s">
        <v>112</v>
      </c>
      <c r="F48" s="2" t="s">
        <v>18</v>
      </c>
      <c r="G48" s="2" t="s">
        <v>89</v>
      </c>
      <c r="H48" s="21">
        <v>84000</v>
      </c>
      <c r="I48" s="3">
        <v>6.8378500000000004</v>
      </c>
      <c r="J48" s="32">
        <v>8.4906800000000011</v>
      </c>
      <c r="K48" s="32">
        <f t="shared" si="4"/>
        <v>574379.4</v>
      </c>
      <c r="L48" s="32">
        <f t="shared" si="5"/>
        <v>713217.12000000011</v>
      </c>
    </row>
    <row r="49" spans="1:12" ht="22.5" customHeight="1">
      <c r="A49" s="5">
        <v>41334</v>
      </c>
      <c r="B49" s="56" t="s">
        <v>113</v>
      </c>
      <c r="C49" s="57"/>
      <c r="D49" s="58"/>
      <c r="E49" s="4">
        <v>96402</v>
      </c>
      <c r="F49" s="2" t="s">
        <v>29</v>
      </c>
      <c r="G49" s="2" t="s">
        <v>89</v>
      </c>
      <c r="H49" s="21">
        <v>252000</v>
      </c>
      <c r="I49" s="3">
        <v>1.9045299999999998</v>
      </c>
      <c r="J49" s="32">
        <v>2.36598</v>
      </c>
      <c r="K49" s="32">
        <f t="shared" si="4"/>
        <v>479941.55999999994</v>
      </c>
      <c r="L49" s="32">
        <f t="shared" si="5"/>
        <v>596226.96</v>
      </c>
    </row>
    <row r="50" spans="1:12" ht="21.75" customHeight="1">
      <c r="A50" s="5">
        <v>41699</v>
      </c>
      <c r="B50" s="56" t="s">
        <v>114</v>
      </c>
      <c r="C50" s="57"/>
      <c r="D50" s="58"/>
      <c r="E50" s="2" t="s">
        <v>115</v>
      </c>
      <c r="F50" s="2" t="s">
        <v>18</v>
      </c>
      <c r="G50" s="2" t="s">
        <v>116</v>
      </c>
      <c r="H50" s="21">
        <v>72576</v>
      </c>
      <c r="I50" s="3">
        <v>0.47822999999999993</v>
      </c>
      <c r="J50" s="32">
        <v>0.59568999999999994</v>
      </c>
      <c r="K50" s="32">
        <f t="shared" si="4"/>
        <v>34708.020479999992</v>
      </c>
      <c r="L50" s="32">
        <f t="shared" si="5"/>
        <v>43232.797439999995</v>
      </c>
    </row>
    <row r="51" spans="1:12" ht="21.75" customHeight="1">
      <c r="A51" s="5">
        <v>42064</v>
      </c>
      <c r="B51" s="56" t="s">
        <v>117</v>
      </c>
      <c r="C51" s="57"/>
      <c r="D51" s="58"/>
      <c r="E51" s="4">
        <v>95995</v>
      </c>
      <c r="F51" s="2" t="s">
        <v>29</v>
      </c>
      <c r="G51" s="2" t="s">
        <v>50</v>
      </c>
      <c r="H51" s="21">
        <v>7560</v>
      </c>
      <c r="I51" s="3">
        <v>1149.79916</v>
      </c>
      <c r="J51" s="32">
        <v>1428.3975</v>
      </c>
      <c r="K51" s="32">
        <f t="shared" si="4"/>
        <v>8692481.6496000011</v>
      </c>
      <c r="L51" s="32">
        <f t="shared" si="5"/>
        <v>10798685.1</v>
      </c>
    </row>
    <row r="52" spans="1:12" ht="36" customHeight="1">
      <c r="A52" s="5">
        <v>42430</v>
      </c>
      <c r="B52" s="56" t="s">
        <v>118</v>
      </c>
      <c r="C52" s="57"/>
      <c r="D52" s="58"/>
      <c r="E52" s="4">
        <v>93590</v>
      </c>
      <c r="F52" s="2" t="s">
        <v>29</v>
      </c>
      <c r="G52" s="2" t="s">
        <v>77</v>
      </c>
      <c r="H52" s="21">
        <v>831600</v>
      </c>
      <c r="I52" s="3">
        <v>0.56213000000000002</v>
      </c>
      <c r="J52" s="32">
        <v>0.69637000000000004</v>
      </c>
      <c r="K52" s="32">
        <f t="shared" si="4"/>
        <v>467467.30800000002</v>
      </c>
      <c r="L52" s="32">
        <f t="shared" si="5"/>
        <v>579101.29200000002</v>
      </c>
    </row>
    <row r="53" spans="1:12" ht="12.75">
      <c r="A53" s="5">
        <v>42795</v>
      </c>
      <c r="B53" s="56" t="s">
        <v>119</v>
      </c>
      <c r="C53" s="57"/>
      <c r="D53" s="58"/>
      <c r="E53" s="2" t="s">
        <v>120</v>
      </c>
      <c r="F53" s="2" t="s">
        <v>121</v>
      </c>
      <c r="G53" s="2" t="s">
        <v>50</v>
      </c>
      <c r="H53" s="23">
        <v>200</v>
      </c>
      <c r="I53" s="3">
        <v>102.76911</v>
      </c>
      <c r="J53" s="32">
        <v>127.67062999999999</v>
      </c>
      <c r="K53" s="32">
        <f t="shared" si="4"/>
        <v>20553.822</v>
      </c>
      <c r="L53" s="32">
        <f t="shared" si="5"/>
        <v>25534.125999999997</v>
      </c>
    </row>
    <row r="54" spans="1:12" ht="33.75" customHeight="1">
      <c r="A54" s="5">
        <v>43160</v>
      </c>
      <c r="B54" s="56" t="s">
        <v>118</v>
      </c>
      <c r="C54" s="57"/>
      <c r="D54" s="58"/>
      <c r="E54" s="4">
        <v>93590</v>
      </c>
      <c r="F54" s="2" t="s">
        <v>29</v>
      </c>
      <c r="G54" s="2" t="s">
        <v>77</v>
      </c>
      <c r="H54" s="21">
        <v>20000</v>
      </c>
      <c r="I54" s="3">
        <v>0.56213000000000002</v>
      </c>
      <c r="J54" s="32">
        <v>0.69637000000000004</v>
      </c>
      <c r="K54" s="32">
        <f t="shared" si="4"/>
        <v>11242.6</v>
      </c>
      <c r="L54" s="32">
        <f t="shared" si="5"/>
        <v>13927.400000000001</v>
      </c>
    </row>
    <row r="55" spans="1:12" ht="21.75" customHeight="1">
      <c r="A55" s="5">
        <v>43525</v>
      </c>
      <c r="B55" s="56" t="s">
        <v>122</v>
      </c>
      <c r="C55" s="57"/>
      <c r="D55" s="58"/>
      <c r="E55" s="4">
        <v>92395</v>
      </c>
      <c r="F55" s="2" t="s">
        <v>29</v>
      </c>
      <c r="G55" s="2" t="s">
        <v>89</v>
      </c>
      <c r="H55" s="21">
        <v>9600</v>
      </c>
      <c r="I55" s="3">
        <v>72.179169999999999</v>
      </c>
      <c r="J55" s="32">
        <v>89.672319999999999</v>
      </c>
      <c r="K55" s="32">
        <f t="shared" si="4"/>
        <v>692920.03200000001</v>
      </c>
      <c r="L55" s="32">
        <f t="shared" si="5"/>
        <v>860854.272</v>
      </c>
    </row>
    <row r="56" spans="1:12" ht="12.75">
      <c r="A56" s="1" t="s">
        <v>123</v>
      </c>
      <c r="B56" s="52" t="s">
        <v>124</v>
      </c>
      <c r="C56" s="54"/>
      <c r="D56" s="53"/>
      <c r="E56" s="9"/>
      <c r="F56" s="9"/>
      <c r="G56" s="9"/>
      <c r="H56" s="22"/>
      <c r="I56" s="3"/>
      <c r="J56" s="32"/>
      <c r="K56" s="32"/>
      <c r="L56" s="32"/>
    </row>
    <row r="57" spans="1:12" ht="21.75" customHeight="1">
      <c r="A57" s="2" t="s">
        <v>125</v>
      </c>
      <c r="B57" s="56" t="s">
        <v>113</v>
      </c>
      <c r="C57" s="57"/>
      <c r="D57" s="58"/>
      <c r="E57" s="4">
        <v>96402</v>
      </c>
      <c r="F57" s="2" t="s">
        <v>29</v>
      </c>
      <c r="G57" s="2" t="s">
        <v>89</v>
      </c>
      <c r="H57" s="21">
        <v>14000</v>
      </c>
      <c r="I57" s="3">
        <v>1.9045299999999998</v>
      </c>
      <c r="J57" s="32">
        <v>2.36598</v>
      </c>
      <c r="K57" s="32">
        <f t="shared" ref="K57:K62" si="6">H57*I57</f>
        <v>26663.42</v>
      </c>
      <c r="L57" s="32">
        <f t="shared" ref="L57:L62" si="7">H57*J57</f>
        <v>33123.72</v>
      </c>
    </row>
    <row r="58" spans="1:12" ht="21.75" customHeight="1">
      <c r="A58" s="2" t="s">
        <v>126</v>
      </c>
      <c r="B58" s="56" t="s">
        <v>114</v>
      </c>
      <c r="C58" s="57"/>
      <c r="D58" s="58"/>
      <c r="E58" s="2" t="s">
        <v>115</v>
      </c>
      <c r="F58" s="2" t="s">
        <v>18</v>
      </c>
      <c r="G58" s="2" t="s">
        <v>116</v>
      </c>
      <c r="H58" s="21">
        <v>2100</v>
      </c>
      <c r="I58" s="3">
        <v>0.47822999999999993</v>
      </c>
      <c r="J58" s="32">
        <v>0.59568999999999994</v>
      </c>
      <c r="K58" s="32">
        <f t="shared" si="6"/>
        <v>1004.2829999999999</v>
      </c>
      <c r="L58" s="32">
        <f t="shared" si="7"/>
        <v>1250.9489999999998</v>
      </c>
    </row>
    <row r="59" spans="1:12" ht="21.75" customHeight="1">
      <c r="A59" s="2" t="s">
        <v>127</v>
      </c>
      <c r="B59" s="56" t="s">
        <v>117</v>
      </c>
      <c r="C59" s="57"/>
      <c r="D59" s="58"/>
      <c r="E59" s="4">
        <v>95995</v>
      </c>
      <c r="F59" s="2" t="s">
        <v>29</v>
      </c>
      <c r="G59" s="2" t="s">
        <v>50</v>
      </c>
      <c r="H59" s="23">
        <v>560</v>
      </c>
      <c r="I59" s="3">
        <v>1149.79916</v>
      </c>
      <c r="J59" s="32">
        <v>1428.3975</v>
      </c>
      <c r="K59" s="32">
        <f t="shared" si="6"/>
        <v>643887.52960000001</v>
      </c>
      <c r="L59" s="32">
        <f t="shared" si="7"/>
        <v>799902.6</v>
      </c>
    </row>
    <row r="60" spans="1:12" ht="38.25" customHeight="1">
      <c r="A60" s="2" t="s">
        <v>128</v>
      </c>
      <c r="B60" s="56" t="s">
        <v>118</v>
      </c>
      <c r="C60" s="57"/>
      <c r="D60" s="58"/>
      <c r="E60" s="4">
        <v>93590</v>
      </c>
      <c r="F60" s="2" t="s">
        <v>29</v>
      </c>
      <c r="G60" s="2" t="s">
        <v>77</v>
      </c>
      <c r="H60" s="21">
        <v>56000</v>
      </c>
      <c r="I60" s="3">
        <v>0.56213000000000002</v>
      </c>
      <c r="J60" s="32">
        <v>0.69637000000000004</v>
      </c>
      <c r="K60" s="32">
        <f t="shared" si="6"/>
        <v>31479.280000000002</v>
      </c>
      <c r="L60" s="32">
        <f t="shared" si="7"/>
        <v>38996.720000000001</v>
      </c>
    </row>
    <row r="61" spans="1:12" ht="13.5" customHeight="1">
      <c r="A61" s="2" t="s">
        <v>129</v>
      </c>
      <c r="B61" s="56" t="s">
        <v>130</v>
      </c>
      <c r="C61" s="57"/>
      <c r="D61" s="58"/>
      <c r="E61" s="4">
        <v>88314</v>
      </c>
      <c r="F61" s="2" t="s">
        <v>29</v>
      </c>
      <c r="G61" s="2" t="s">
        <v>39</v>
      </c>
      <c r="H61" s="21">
        <v>3360</v>
      </c>
      <c r="I61" s="3">
        <v>13.533069999999999</v>
      </c>
      <c r="J61" s="32">
        <v>16.813559999999999</v>
      </c>
      <c r="K61" s="32">
        <f t="shared" si="6"/>
        <v>45471.115199999993</v>
      </c>
      <c r="L61" s="32">
        <f t="shared" si="7"/>
        <v>56493.561599999994</v>
      </c>
    </row>
    <row r="62" spans="1:12" ht="15" customHeight="1">
      <c r="A62" s="2" t="s">
        <v>131</v>
      </c>
      <c r="B62" s="56" t="s">
        <v>132</v>
      </c>
      <c r="C62" s="57"/>
      <c r="D62" s="58"/>
      <c r="E62" s="4">
        <v>88316</v>
      </c>
      <c r="F62" s="2" t="s">
        <v>29</v>
      </c>
      <c r="G62" s="2" t="s">
        <v>39</v>
      </c>
      <c r="H62" s="21">
        <v>2240</v>
      </c>
      <c r="I62" s="3">
        <v>13.18069</v>
      </c>
      <c r="J62" s="32">
        <v>16.377279999999999</v>
      </c>
      <c r="K62" s="32">
        <f t="shared" si="6"/>
        <v>29524.745600000002</v>
      </c>
      <c r="L62" s="32">
        <f t="shared" si="7"/>
        <v>36685.107199999999</v>
      </c>
    </row>
    <row r="63" spans="1:12" ht="21.75" customHeight="1">
      <c r="A63" s="49" t="s">
        <v>133</v>
      </c>
      <c r="B63" s="50"/>
      <c r="C63" s="50"/>
      <c r="D63" s="50"/>
      <c r="E63" s="50"/>
      <c r="F63" s="50"/>
      <c r="G63" s="50"/>
      <c r="H63" s="50"/>
      <c r="I63" s="50"/>
      <c r="J63" s="51"/>
      <c r="K63" s="33">
        <f>SUM(K37:K62)</f>
        <v>13783166.51998</v>
      </c>
      <c r="L63" s="33">
        <f>SUM(L37:L62)</f>
        <v>17120655.948240001</v>
      </c>
    </row>
    <row r="64" spans="1:12" ht="21.75" customHeight="1">
      <c r="A64" s="8">
        <v>4</v>
      </c>
      <c r="B64" s="64" t="s">
        <v>149</v>
      </c>
      <c r="C64" s="65"/>
      <c r="D64" s="65"/>
      <c r="E64" s="65"/>
      <c r="F64" s="65"/>
      <c r="G64" s="65"/>
      <c r="H64" s="65"/>
      <c r="I64" s="65"/>
      <c r="J64" s="65"/>
      <c r="K64" s="65"/>
      <c r="L64" s="66"/>
    </row>
    <row r="65" spans="1:12" ht="37.5" customHeight="1">
      <c r="A65" s="2" t="s">
        <v>134</v>
      </c>
      <c r="B65" s="56" t="s">
        <v>135</v>
      </c>
      <c r="C65" s="57"/>
      <c r="D65" s="58"/>
      <c r="E65" s="2" t="s">
        <v>136</v>
      </c>
      <c r="F65" s="2" t="s">
        <v>29</v>
      </c>
      <c r="G65" s="2" t="s">
        <v>137</v>
      </c>
      <c r="H65" s="21">
        <v>1400</v>
      </c>
      <c r="I65" s="3">
        <v>419.5</v>
      </c>
      <c r="J65" s="32">
        <v>521.14484999999991</v>
      </c>
      <c r="K65" s="32">
        <f>H65*I65</f>
        <v>587300</v>
      </c>
      <c r="L65" s="32">
        <f>H65*J65</f>
        <v>729602.78999999992</v>
      </c>
    </row>
    <row r="66" spans="1:12" ht="21.75" customHeight="1">
      <c r="A66" s="49" t="s">
        <v>138</v>
      </c>
      <c r="B66" s="50"/>
      <c r="C66" s="50"/>
      <c r="D66" s="50"/>
      <c r="E66" s="50"/>
      <c r="F66" s="50"/>
      <c r="G66" s="50"/>
      <c r="H66" s="50"/>
      <c r="I66" s="50"/>
      <c r="J66" s="51"/>
      <c r="K66" s="33">
        <f>K65</f>
        <v>587300</v>
      </c>
      <c r="L66" s="33">
        <f>L65</f>
        <v>729602.78999999992</v>
      </c>
    </row>
    <row r="67" spans="1:12" ht="12.75" customHeight="1">
      <c r="A67" s="68" t="s">
        <v>139</v>
      </c>
      <c r="B67" s="69"/>
      <c r="C67" s="69"/>
      <c r="D67" s="69"/>
      <c r="E67" s="69"/>
      <c r="F67" s="69"/>
      <c r="G67" s="69"/>
      <c r="H67" s="69"/>
      <c r="I67" s="69"/>
      <c r="J67" s="69"/>
      <c r="K67" s="70"/>
      <c r="L67" s="10">
        <f>K17+K20+K34+K63+K66</f>
        <v>16293883.34966</v>
      </c>
    </row>
    <row r="68" spans="1:12" ht="12.75" customHeight="1">
      <c r="A68" s="71" t="s">
        <v>140</v>
      </c>
      <c r="B68" s="72"/>
      <c r="C68" s="72"/>
      <c r="D68" s="72"/>
      <c r="E68" s="72"/>
      <c r="F68" s="72"/>
      <c r="G68" s="72"/>
      <c r="H68" s="72"/>
      <c r="I68" s="72"/>
      <c r="J68" s="72"/>
      <c r="K68" s="73"/>
      <c r="L68" s="16">
        <f>L17+L20+L34+L63+L66</f>
        <v>20239902.909430001</v>
      </c>
    </row>
    <row r="69" spans="1:12" ht="12.75">
      <c r="A69" s="26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8"/>
    </row>
    <row r="70" spans="1:12" ht="12.75"/>
    <row r="71" spans="1:12" ht="12.75">
      <c r="J71" s="67" t="s">
        <v>150</v>
      </c>
      <c r="K71" s="67"/>
      <c r="L71" s="67"/>
    </row>
    <row r="72" spans="1:12" ht="12.75"/>
    <row r="73" spans="1:12" ht="12.75">
      <c r="C73" s="15"/>
    </row>
    <row r="74" spans="1:12" ht="12.75">
      <c r="C74" s="14" t="s">
        <v>144</v>
      </c>
      <c r="F74" s="44"/>
    </row>
    <row r="75" spans="1:12" ht="12.75">
      <c r="C75" s="14" t="s">
        <v>145</v>
      </c>
      <c r="F75" s="44"/>
    </row>
    <row r="76" spans="1:12" ht="12.75">
      <c r="C76" s="14" t="s">
        <v>146</v>
      </c>
      <c r="F76" s="14"/>
    </row>
    <row r="77" spans="1:12" ht="12.75">
      <c r="C77" s="14" t="s">
        <v>147</v>
      </c>
      <c r="F77" s="14"/>
    </row>
    <row r="79" spans="1:12" ht="21.75" customHeight="1">
      <c r="L79" s="35">
        <v>24123841.370000001</v>
      </c>
    </row>
    <row r="80" spans="1:12" ht="21.75" customHeight="1">
      <c r="K80" s="18">
        <v>0.161</v>
      </c>
      <c r="L80" s="36">
        <f>+L79*K80</f>
        <v>3883938.4605700001</v>
      </c>
    </row>
    <row r="81" spans="12:12" ht="21.75" customHeight="1">
      <c r="L81" s="36">
        <f>+L79-L80</f>
        <v>20239902.909430001</v>
      </c>
    </row>
    <row r="82" spans="12:12" ht="21.75" customHeight="1">
      <c r="L82" s="12">
        <f>+L81-L68</f>
        <v>0</v>
      </c>
    </row>
  </sheetData>
  <mergeCells count="72">
    <mergeCell ref="J71:L71"/>
    <mergeCell ref="A67:K67"/>
    <mergeCell ref="A68:K68"/>
    <mergeCell ref="B62:D62"/>
    <mergeCell ref="B64:L64"/>
    <mergeCell ref="B65:D65"/>
    <mergeCell ref="A63:J63"/>
    <mergeCell ref="A66:J66"/>
    <mergeCell ref="B56:D56"/>
    <mergeCell ref="B51:D51"/>
    <mergeCell ref="B52:D52"/>
    <mergeCell ref="B53:D53"/>
    <mergeCell ref="B61:D61"/>
    <mergeCell ref="B60:D60"/>
    <mergeCell ref="B57:D57"/>
    <mergeCell ref="B58:D58"/>
    <mergeCell ref="B59:D59"/>
    <mergeCell ref="B37:D37"/>
    <mergeCell ref="B38:D38"/>
    <mergeCell ref="B39:D39"/>
    <mergeCell ref="B54:D54"/>
    <mergeCell ref="B55:D55"/>
    <mergeCell ref="B43:D43"/>
    <mergeCell ref="B44:D44"/>
    <mergeCell ref="B45:D45"/>
    <mergeCell ref="B40:D40"/>
    <mergeCell ref="B41:D41"/>
    <mergeCell ref="B42:D42"/>
    <mergeCell ref="B48:D48"/>
    <mergeCell ref="B49:D49"/>
    <mergeCell ref="B50:D50"/>
    <mergeCell ref="B46:D46"/>
    <mergeCell ref="B47:D47"/>
    <mergeCell ref="A34:J34"/>
    <mergeCell ref="B35:L35"/>
    <mergeCell ref="B36:D36"/>
    <mergeCell ref="B30:D30"/>
    <mergeCell ref="B31:D31"/>
    <mergeCell ref="B32:D32"/>
    <mergeCell ref="B33:D33"/>
    <mergeCell ref="B27:D27"/>
    <mergeCell ref="B28:D28"/>
    <mergeCell ref="B29:D29"/>
    <mergeCell ref="A20:J20"/>
    <mergeCell ref="B24:D24"/>
    <mergeCell ref="B25:D25"/>
    <mergeCell ref="B26:D26"/>
    <mergeCell ref="B21:L21"/>
    <mergeCell ref="B22:D22"/>
    <mergeCell ref="B23:D23"/>
    <mergeCell ref="A18:L18"/>
    <mergeCell ref="B19:D19"/>
    <mergeCell ref="B14:D14"/>
    <mergeCell ref="B15:D15"/>
    <mergeCell ref="B16:D16"/>
    <mergeCell ref="A17:J17"/>
    <mergeCell ref="B6:D6"/>
    <mergeCell ref="B11:D11"/>
    <mergeCell ref="H5:I5"/>
    <mergeCell ref="B12:D12"/>
    <mergeCell ref="B13:D13"/>
    <mergeCell ref="A8:L8"/>
    <mergeCell ref="B9:D9"/>
    <mergeCell ref="B10:D10"/>
    <mergeCell ref="A5:B5"/>
    <mergeCell ref="C5:G5"/>
    <mergeCell ref="A1:L1"/>
    <mergeCell ref="A2:L2"/>
    <mergeCell ref="A3:B3"/>
    <mergeCell ref="D3:L3"/>
    <mergeCell ref="A4:B4"/>
    <mergeCell ref="D4:L4"/>
  </mergeCells>
  <hyperlinks>
    <hyperlink ref="A1" r:id="rId1" display="mailto:amaspitajuba@gmail.com"/>
  </hyperlinks>
  <pageMargins left="0.70866141732283472" right="0.70866141732283472" top="0.52" bottom="0.45" header="0.31496062992125984" footer="0.31496062992125984"/>
  <pageSetup paperSize="9" scale="90" fitToWidth="100" orientation="landscape" horizontalDpi="1200" verticalDpi="1200" r:id="rId2"/>
  <rowBreaks count="1" manualBreakCount="1">
    <brk id="4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Faria Caetano Pereira</dc:creator>
  <cp:lastModifiedBy>PESSOAL</cp:lastModifiedBy>
  <cp:lastPrinted>2021-10-29T13:10:01Z</cp:lastPrinted>
  <dcterms:created xsi:type="dcterms:W3CDTF">2021-10-27T18:22:27Z</dcterms:created>
  <dcterms:modified xsi:type="dcterms:W3CDTF">2022-03-14T12:59:56Z</dcterms:modified>
</cp:coreProperties>
</file>