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760"/>
  </bookViews>
  <sheets>
    <sheet name="PLANILHA" sheetId="4" r:id="rId1"/>
    <sheet name="MEMÓRIA DE CÁLCULO" sheetId="2" state="hidden" r:id="rId2"/>
  </sheets>
  <definedNames>
    <definedName name="_xlnm.Print_Area" localSheetId="0">PLANILHA!$A$1:$I$75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33" i="4" l="1"/>
  <c r="I33" i="4" s="1"/>
  <c r="I32" i="4" s="1"/>
  <c r="H30" i="4" l="1"/>
  <c r="I30" i="4" s="1"/>
  <c r="H31" i="4"/>
  <c r="I31" i="4" s="1"/>
  <c r="H41" i="4"/>
  <c r="I41" i="4" s="1"/>
  <c r="H16" i="4" l="1"/>
  <c r="I16" i="4" s="1"/>
  <c r="H15" i="4"/>
  <c r="I15" i="4" s="1"/>
  <c r="H46" i="4" l="1"/>
  <c r="I46" i="4" s="1"/>
  <c r="H18" i="4" l="1"/>
  <c r="I18" i="4" s="1"/>
  <c r="H19" i="4"/>
  <c r="I19" i="4" s="1"/>
  <c r="A75" i="2" l="1"/>
  <c r="A76" i="2"/>
  <c r="A77" i="2"/>
  <c r="B75" i="2"/>
  <c r="D75" i="2"/>
  <c r="C75" i="2"/>
  <c r="F12" i="4" l="1"/>
  <c r="C9" i="2" l="1"/>
  <c r="B9" i="2"/>
  <c r="H12" i="4"/>
  <c r="I12" i="4" s="1"/>
  <c r="C95" i="2"/>
  <c r="B95" i="2"/>
  <c r="D123" i="2" l="1"/>
  <c r="C123" i="2"/>
  <c r="B123" i="2"/>
  <c r="A123" i="2"/>
  <c r="D122" i="2"/>
  <c r="C122" i="2"/>
  <c r="B122" i="2"/>
  <c r="A122" i="2"/>
  <c r="D121" i="2"/>
  <c r="C121" i="2"/>
  <c r="B121" i="2"/>
  <c r="A121" i="2"/>
  <c r="D120" i="2"/>
  <c r="C120" i="2"/>
  <c r="B120" i="2"/>
  <c r="A120" i="2"/>
  <c r="D119" i="2"/>
  <c r="C119" i="2"/>
  <c r="B119" i="2"/>
  <c r="A119" i="2"/>
  <c r="D70" i="2"/>
  <c r="C70" i="2"/>
  <c r="B70" i="2"/>
  <c r="A70" i="2"/>
  <c r="D69" i="2"/>
  <c r="C69" i="2"/>
  <c r="B69" i="2"/>
  <c r="A69" i="2"/>
  <c r="D68" i="2"/>
  <c r="C68" i="2"/>
  <c r="B68" i="2"/>
  <c r="A68" i="2"/>
  <c r="D46" i="2"/>
  <c r="C46" i="2"/>
  <c r="B46" i="2"/>
  <c r="E93" i="2" l="1"/>
  <c r="E94" i="2"/>
  <c r="D94" i="2"/>
  <c r="C94" i="2"/>
  <c r="B94" i="2"/>
  <c r="A94" i="2"/>
  <c r="E43" i="2"/>
  <c r="D45" i="2"/>
  <c r="C45" i="2"/>
  <c r="B45" i="2"/>
  <c r="A45" i="2"/>
  <c r="H26" i="4"/>
  <c r="H25" i="4"/>
  <c r="D44" i="2"/>
  <c r="C44" i="2"/>
  <c r="B44" i="2"/>
  <c r="A44" i="2"/>
  <c r="D43" i="2"/>
  <c r="C43" i="2"/>
  <c r="B43" i="2"/>
  <c r="A43" i="2"/>
  <c r="A136" i="2"/>
  <c r="E107" i="2"/>
  <c r="D118" i="2"/>
  <c r="C118" i="2"/>
  <c r="B118" i="2"/>
  <c r="A118" i="2"/>
  <c r="D117" i="2"/>
  <c r="C117" i="2"/>
  <c r="B117" i="2"/>
  <c r="A117" i="2"/>
  <c r="D116" i="2"/>
  <c r="C116" i="2"/>
  <c r="B116" i="2"/>
  <c r="A116" i="2"/>
  <c r="D115" i="2"/>
  <c r="C115" i="2"/>
  <c r="B115" i="2"/>
  <c r="A115" i="2"/>
  <c r="D114" i="2"/>
  <c r="C114" i="2"/>
  <c r="B114" i="2"/>
  <c r="A114" i="2"/>
  <c r="D113" i="2"/>
  <c r="C113" i="2"/>
  <c r="B113" i="2"/>
  <c r="A113" i="2"/>
  <c r="D112" i="2"/>
  <c r="C112" i="2"/>
  <c r="B112" i="2"/>
  <c r="A112" i="2"/>
  <c r="D111" i="2"/>
  <c r="C111" i="2"/>
  <c r="B111" i="2"/>
  <c r="A111" i="2"/>
  <c r="D110" i="2"/>
  <c r="C110" i="2"/>
  <c r="B110" i="2"/>
  <c r="A110" i="2"/>
  <c r="D109" i="2"/>
  <c r="C109" i="2"/>
  <c r="B109" i="2"/>
  <c r="A109" i="2"/>
  <c r="D108" i="2"/>
  <c r="C108" i="2"/>
  <c r="B108" i="2"/>
  <c r="A108" i="2"/>
  <c r="D107" i="2"/>
  <c r="C107" i="2"/>
  <c r="B107" i="2"/>
  <c r="A107" i="2"/>
  <c r="D106" i="2"/>
  <c r="C106" i="2"/>
  <c r="B106" i="2"/>
  <c r="A106" i="2"/>
  <c r="H63" i="4"/>
  <c r="H62" i="4"/>
  <c r="H61" i="4"/>
  <c r="H60" i="4"/>
  <c r="H59" i="4"/>
  <c r="H58" i="4"/>
  <c r="E91" i="2"/>
  <c r="D93" i="2"/>
  <c r="C93" i="2"/>
  <c r="B93" i="2"/>
  <c r="A93" i="2"/>
  <c r="D92" i="2"/>
  <c r="C92" i="2"/>
  <c r="B92" i="2"/>
  <c r="A92" i="2"/>
  <c r="I60" i="4" l="1"/>
  <c r="I61" i="4"/>
  <c r="I62" i="4"/>
  <c r="I58" i="4"/>
  <c r="I59" i="4"/>
  <c r="I63" i="4"/>
  <c r="I25" i="4"/>
  <c r="I26" i="4"/>
  <c r="F42" i="2"/>
  <c r="F64" i="4"/>
  <c r="F49" i="4"/>
  <c r="F44" i="4"/>
  <c r="F38" i="4"/>
  <c r="F32" i="4"/>
  <c r="F27" i="4"/>
  <c r="F14" i="4"/>
  <c r="F11" i="4"/>
  <c r="D4" i="2"/>
  <c r="D145" i="2"/>
  <c r="C145" i="2"/>
  <c r="B145" i="2"/>
  <c r="A145" i="2"/>
  <c r="D144" i="2"/>
  <c r="C144" i="2"/>
  <c r="B144" i="2"/>
  <c r="A144" i="2"/>
  <c r="D143" i="2"/>
  <c r="C143" i="2"/>
  <c r="B143" i="2"/>
  <c r="A143" i="2"/>
  <c r="D142" i="2"/>
  <c r="C142" i="2"/>
  <c r="B142" i="2"/>
  <c r="A142" i="2"/>
  <c r="D141" i="2"/>
  <c r="C141" i="2"/>
  <c r="B141" i="2"/>
  <c r="A141" i="2"/>
  <c r="D140" i="2"/>
  <c r="C140" i="2"/>
  <c r="B140" i="2"/>
  <c r="A140" i="2"/>
  <c r="D139" i="2"/>
  <c r="C139" i="2"/>
  <c r="B139" i="2"/>
  <c r="A139" i="2"/>
  <c r="D138" i="2"/>
  <c r="C138" i="2"/>
  <c r="B138" i="2"/>
  <c r="A138" i="2"/>
  <c r="D137" i="2"/>
  <c r="C137" i="2"/>
  <c r="B137" i="2"/>
  <c r="A137" i="2"/>
  <c r="D136" i="2"/>
  <c r="C136" i="2"/>
  <c r="B136" i="2"/>
  <c r="D135" i="2"/>
  <c r="C135" i="2"/>
  <c r="B135" i="2"/>
  <c r="A135" i="2"/>
  <c r="D134" i="2"/>
  <c r="C134" i="2"/>
  <c r="B134" i="2"/>
  <c r="A134" i="2"/>
  <c r="D133" i="2"/>
  <c r="C133" i="2"/>
  <c r="B133" i="2"/>
  <c r="A133" i="2"/>
  <c r="D132" i="2"/>
  <c r="C132" i="2"/>
  <c r="B132" i="2"/>
  <c r="A132" i="2"/>
  <c r="D131" i="2"/>
  <c r="C131" i="2"/>
  <c r="B131" i="2"/>
  <c r="A131" i="2"/>
  <c r="D130" i="2"/>
  <c r="C130" i="2"/>
  <c r="B130" i="2"/>
  <c r="A130" i="2"/>
  <c r="D129" i="2"/>
  <c r="C129" i="2"/>
  <c r="B129" i="2"/>
  <c r="A129" i="2"/>
  <c r="D128" i="2"/>
  <c r="C128" i="2"/>
  <c r="B128" i="2"/>
  <c r="A128" i="2"/>
  <c r="D127" i="2"/>
  <c r="C127" i="2"/>
  <c r="B127" i="2"/>
  <c r="A127" i="2"/>
  <c r="D126" i="2"/>
  <c r="C126" i="2"/>
  <c r="B126" i="2"/>
  <c r="A126" i="2"/>
  <c r="D125" i="2"/>
  <c r="C125" i="2"/>
  <c r="B125" i="2"/>
  <c r="A125" i="2"/>
  <c r="D124" i="2"/>
  <c r="C124" i="2"/>
  <c r="B124" i="2"/>
  <c r="A124" i="2"/>
  <c r="D105" i="2"/>
  <c r="C105" i="2"/>
  <c r="B105" i="2"/>
  <c r="A105" i="2"/>
  <c r="D104" i="2"/>
  <c r="C104" i="2"/>
  <c r="B104" i="2"/>
  <c r="A104" i="2"/>
  <c r="D103" i="2"/>
  <c r="C103" i="2"/>
  <c r="B103" i="2"/>
  <c r="A103" i="2"/>
  <c r="D102" i="2"/>
  <c r="C102" i="2"/>
  <c r="B102" i="2"/>
  <c r="A102" i="2"/>
  <c r="D101" i="2"/>
  <c r="C101" i="2"/>
  <c r="B101" i="2"/>
  <c r="A101" i="2"/>
  <c r="D100" i="2"/>
  <c r="C100" i="2"/>
  <c r="B100" i="2"/>
  <c r="A100" i="2"/>
  <c r="D99" i="2"/>
  <c r="C99" i="2"/>
  <c r="B99" i="2"/>
  <c r="A99" i="2"/>
  <c r="D98" i="2"/>
  <c r="C98" i="2"/>
  <c r="B98" i="2"/>
  <c r="A98" i="2"/>
  <c r="D97" i="2"/>
  <c r="C97" i="2"/>
  <c r="B97" i="2"/>
  <c r="A97" i="2"/>
  <c r="D96" i="2"/>
  <c r="C96" i="2"/>
  <c r="B96" i="2"/>
  <c r="A96" i="2"/>
  <c r="D91" i="2"/>
  <c r="C91" i="2"/>
  <c r="B91" i="2"/>
  <c r="A91" i="2"/>
  <c r="D90" i="2"/>
  <c r="C90" i="2"/>
  <c r="B90" i="2"/>
  <c r="A90" i="2"/>
  <c r="D89" i="2"/>
  <c r="C89" i="2"/>
  <c r="B89" i="2"/>
  <c r="A89" i="2"/>
  <c r="D88" i="2"/>
  <c r="C88" i="2"/>
  <c r="B88" i="2"/>
  <c r="A88" i="2"/>
  <c r="D87" i="2"/>
  <c r="C87" i="2"/>
  <c r="B87" i="2"/>
  <c r="A87" i="2"/>
  <c r="D86" i="2"/>
  <c r="C86" i="2"/>
  <c r="B86" i="2"/>
  <c r="A86" i="2"/>
  <c r="D85" i="2"/>
  <c r="C85" i="2"/>
  <c r="B85" i="2"/>
  <c r="A85" i="2"/>
  <c r="D84" i="2"/>
  <c r="C84" i="2"/>
  <c r="B84" i="2"/>
  <c r="A84" i="2"/>
  <c r="D83" i="2"/>
  <c r="C83" i="2"/>
  <c r="B83" i="2"/>
  <c r="A83" i="2"/>
  <c r="D82" i="2"/>
  <c r="C82" i="2"/>
  <c r="B82" i="2"/>
  <c r="A82" i="2"/>
  <c r="D81" i="2"/>
  <c r="C81" i="2"/>
  <c r="B81" i="2"/>
  <c r="A81" i="2"/>
  <c r="D80" i="2"/>
  <c r="C80" i="2"/>
  <c r="B80" i="2"/>
  <c r="A80" i="2"/>
  <c r="D79" i="2"/>
  <c r="C79" i="2"/>
  <c r="B79" i="2"/>
  <c r="A79" i="2"/>
  <c r="D78" i="2"/>
  <c r="C78" i="2"/>
  <c r="B78" i="2"/>
  <c r="A78" i="2"/>
  <c r="D77" i="2"/>
  <c r="C77" i="2"/>
  <c r="B77" i="2"/>
  <c r="D76" i="2"/>
  <c r="C76" i="2"/>
  <c r="B76" i="2"/>
  <c r="D74" i="2"/>
  <c r="C74" i="2"/>
  <c r="B74" i="2"/>
  <c r="A74" i="2"/>
  <c r="D73" i="2"/>
  <c r="C73" i="2"/>
  <c r="B73" i="2"/>
  <c r="A73" i="2"/>
  <c r="D72" i="2"/>
  <c r="C72" i="2"/>
  <c r="B72" i="2"/>
  <c r="A72" i="2"/>
  <c r="D71" i="2"/>
  <c r="C71" i="2"/>
  <c r="B71" i="2"/>
  <c r="A71" i="2"/>
  <c r="D67" i="2"/>
  <c r="C67" i="2"/>
  <c r="B67" i="2"/>
  <c r="A67" i="2"/>
  <c r="D66" i="2"/>
  <c r="C66" i="2"/>
  <c r="B66" i="2"/>
  <c r="A66" i="2"/>
  <c r="D65" i="2"/>
  <c r="C65" i="2"/>
  <c r="B65" i="2"/>
  <c r="A65" i="2"/>
  <c r="D64" i="2"/>
  <c r="C64" i="2"/>
  <c r="B64" i="2"/>
  <c r="A64" i="2"/>
  <c r="D63" i="2"/>
  <c r="C63" i="2"/>
  <c r="B63" i="2"/>
  <c r="A63" i="2"/>
  <c r="D62" i="2"/>
  <c r="C62" i="2"/>
  <c r="B62" i="2"/>
  <c r="A62" i="2"/>
  <c r="D61" i="2"/>
  <c r="C61" i="2"/>
  <c r="B61" i="2"/>
  <c r="A61" i="2"/>
  <c r="D60" i="2"/>
  <c r="C60" i="2"/>
  <c r="B60" i="2"/>
  <c r="A60" i="2"/>
  <c r="D59" i="2"/>
  <c r="C59" i="2"/>
  <c r="B59" i="2"/>
  <c r="A59" i="2"/>
  <c r="D58" i="2"/>
  <c r="C58" i="2"/>
  <c r="B58" i="2"/>
  <c r="A58" i="2"/>
  <c r="D57" i="2"/>
  <c r="C57" i="2"/>
  <c r="B57" i="2"/>
  <c r="A57" i="2"/>
  <c r="D56" i="2"/>
  <c r="C56" i="2"/>
  <c r="B56" i="2"/>
  <c r="A56" i="2"/>
  <c r="D55" i="2"/>
  <c r="C55" i="2"/>
  <c r="B55" i="2"/>
  <c r="A55" i="2"/>
  <c r="D54" i="2"/>
  <c r="C54" i="2"/>
  <c r="B54" i="2"/>
  <c r="A54" i="2"/>
  <c r="D53" i="2"/>
  <c r="C53" i="2"/>
  <c r="B53" i="2"/>
  <c r="A53" i="2"/>
  <c r="D52" i="2"/>
  <c r="C52" i="2"/>
  <c r="B52" i="2"/>
  <c r="A52" i="2"/>
  <c r="D51" i="2"/>
  <c r="C51" i="2"/>
  <c r="B51" i="2"/>
  <c r="A51" i="2"/>
  <c r="D50" i="2"/>
  <c r="C50" i="2"/>
  <c r="B50" i="2"/>
  <c r="A50" i="2"/>
  <c r="D49" i="2"/>
  <c r="C49" i="2"/>
  <c r="B49" i="2"/>
  <c r="A49" i="2"/>
  <c r="D48" i="2"/>
  <c r="C48" i="2"/>
  <c r="B48" i="2"/>
  <c r="A48" i="2"/>
  <c r="D47" i="2"/>
  <c r="C47" i="2"/>
  <c r="B47" i="2"/>
  <c r="A47" i="2"/>
  <c r="D42" i="2"/>
  <c r="C42" i="2"/>
  <c r="B42" i="2"/>
  <c r="A42" i="2"/>
  <c r="D41" i="2"/>
  <c r="C41" i="2"/>
  <c r="B41" i="2"/>
  <c r="A41" i="2"/>
  <c r="D40" i="2"/>
  <c r="C40" i="2"/>
  <c r="B40" i="2"/>
  <c r="A40" i="2"/>
  <c r="D39" i="2"/>
  <c r="C39" i="2"/>
  <c r="B39" i="2"/>
  <c r="A39" i="2"/>
  <c r="D38" i="2"/>
  <c r="C38" i="2"/>
  <c r="B38" i="2"/>
  <c r="A38" i="2"/>
  <c r="D37" i="2"/>
  <c r="C37" i="2"/>
  <c r="B37" i="2"/>
  <c r="A37" i="2"/>
  <c r="D36" i="2"/>
  <c r="C36" i="2"/>
  <c r="B36" i="2"/>
  <c r="A36" i="2"/>
  <c r="D35" i="2"/>
  <c r="C35" i="2"/>
  <c r="B35" i="2"/>
  <c r="A35" i="2"/>
  <c r="D34" i="2"/>
  <c r="C34" i="2"/>
  <c r="B34" i="2"/>
  <c r="A34" i="2"/>
  <c r="D33" i="2"/>
  <c r="C33" i="2"/>
  <c r="B33" i="2"/>
  <c r="A33" i="2"/>
  <c r="D32" i="2"/>
  <c r="C32" i="2"/>
  <c r="B32" i="2"/>
  <c r="A32" i="2"/>
  <c r="D31" i="2"/>
  <c r="C31" i="2"/>
  <c r="B31" i="2"/>
  <c r="A31" i="2"/>
  <c r="D30" i="2"/>
  <c r="C30" i="2"/>
  <c r="B30" i="2"/>
  <c r="A30" i="2"/>
  <c r="D29" i="2"/>
  <c r="C29" i="2"/>
  <c r="B29" i="2"/>
  <c r="A29" i="2"/>
  <c r="D28" i="2"/>
  <c r="C28" i="2"/>
  <c r="B28" i="2"/>
  <c r="A28" i="2"/>
  <c r="D27" i="2"/>
  <c r="C27" i="2"/>
  <c r="B27" i="2"/>
  <c r="A27" i="2"/>
  <c r="D26" i="2"/>
  <c r="C26" i="2"/>
  <c r="B26" i="2"/>
  <c r="A26" i="2"/>
  <c r="D25" i="2"/>
  <c r="C25" i="2"/>
  <c r="B25" i="2"/>
  <c r="A25" i="2"/>
  <c r="D24" i="2"/>
  <c r="C24" i="2"/>
  <c r="B24" i="2"/>
  <c r="A24" i="2"/>
  <c r="D23" i="2"/>
  <c r="C23" i="2"/>
  <c r="B23" i="2"/>
  <c r="A23" i="2"/>
  <c r="D22" i="2"/>
  <c r="C22" i="2"/>
  <c r="B22" i="2"/>
  <c r="A22" i="2"/>
  <c r="D21" i="2"/>
  <c r="C21" i="2"/>
  <c r="B21" i="2"/>
  <c r="A21" i="2"/>
  <c r="D20" i="2"/>
  <c r="C20" i="2"/>
  <c r="B20" i="2"/>
  <c r="A20" i="2"/>
  <c r="D19" i="2"/>
  <c r="C19" i="2"/>
  <c r="B19" i="2"/>
  <c r="A19" i="2"/>
  <c r="D18" i="2"/>
  <c r="C18" i="2"/>
  <c r="B18" i="2"/>
  <c r="A18" i="2"/>
  <c r="D17" i="2"/>
  <c r="C17" i="2"/>
  <c r="B17" i="2"/>
  <c r="A17" i="2"/>
  <c r="D16" i="2"/>
  <c r="C16" i="2"/>
  <c r="B16" i="2"/>
  <c r="A16" i="2"/>
  <c r="D15" i="2"/>
  <c r="C15" i="2"/>
  <c r="B15" i="2"/>
  <c r="A15" i="2"/>
  <c r="D14" i="2"/>
  <c r="C14" i="2"/>
  <c r="B14" i="2"/>
  <c r="A14" i="2"/>
  <c r="D13" i="2"/>
  <c r="C13" i="2"/>
  <c r="B13" i="2"/>
  <c r="A13" i="2"/>
  <c r="D12" i="2"/>
  <c r="C12" i="2"/>
  <c r="B12" i="2"/>
  <c r="A12" i="2"/>
  <c r="D11" i="2"/>
  <c r="C11" i="2"/>
  <c r="B11" i="2"/>
  <c r="A11" i="2"/>
  <c r="D10" i="2"/>
  <c r="C10" i="2"/>
  <c r="B10" i="2"/>
  <c r="A10" i="2"/>
  <c r="D8" i="2"/>
  <c r="C8" i="2"/>
  <c r="B8" i="2"/>
  <c r="A8" i="2"/>
  <c r="D7" i="2"/>
  <c r="C7" i="2"/>
  <c r="B7" i="2"/>
  <c r="A7" i="2"/>
  <c r="D6" i="2"/>
  <c r="C6" i="2"/>
  <c r="B6" i="2"/>
  <c r="A6" i="2"/>
  <c r="D5" i="2"/>
  <c r="C5" i="2"/>
  <c r="B5" i="2"/>
  <c r="A5" i="2"/>
  <c r="B4" i="2"/>
  <c r="C4" i="2"/>
  <c r="A4" i="2"/>
  <c r="H13" i="4" l="1"/>
  <c r="I13" i="4" s="1"/>
  <c r="H65" i="4"/>
  <c r="H64" i="4"/>
  <c r="H57" i="4"/>
  <c r="I57" i="4" s="1"/>
  <c r="H56" i="4"/>
  <c r="I56" i="4" s="1"/>
  <c r="H55" i="4"/>
  <c r="I55" i="4" s="1"/>
  <c r="H54" i="4"/>
  <c r="I54" i="4" s="1"/>
  <c r="H53" i="4"/>
  <c r="I53" i="4" s="1"/>
  <c r="H52" i="4"/>
  <c r="I52" i="4" s="1"/>
  <c r="H51" i="4"/>
  <c r="I51" i="4" s="1"/>
  <c r="H50" i="4"/>
  <c r="I50" i="4" s="1"/>
  <c r="H49" i="4"/>
  <c r="H48" i="4"/>
  <c r="I48" i="4" s="1"/>
  <c r="H47" i="4"/>
  <c r="I47" i="4" s="1"/>
  <c r="H45" i="4"/>
  <c r="I45" i="4" s="1"/>
  <c r="H44" i="4"/>
  <c r="H43" i="4"/>
  <c r="I43" i="4" s="1"/>
  <c r="H42" i="4"/>
  <c r="I42" i="4" s="1"/>
  <c r="H40" i="4"/>
  <c r="I40" i="4" s="1"/>
  <c r="H39" i="4"/>
  <c r="I39" i="4" s="1"/>
  <c r="H38" i="4"/>
  <c r="H37" i="4"/>
  <c r="I37" i="4" s="1"/>
  <c r="H36" i="4"/>
  <c r="I36" i="4" s="1"/>
  <c r="H35" i="4"/>
  <c r="I35" i="4" s="1"/>
  <c r="H34" i="4"/>
  <c r="I34" i="4" s="1"/>
  <c r="H32" i="4"/>
  <c r="H29" i="4"/>
  <c r="I29" i="4" s="1"/>
  <c r="H28" i="4"/>
  <c r="I28" i="4" s="1"/>
  <c r="H27" i="4"/>
  <c r="H24" i="4"/>
  <c r="I24" i="4" s="1"/>
  <c r="H23" i="4"/>
  <c r="I23" i="4" s="1"/>
  <c r="H22" i="4"/>
  <c r="I22" i="4" s="1"/>
  <c r="H21" i="4"/>
  <c r="I21" i="4" s="1"/>
  <c r="H20" i="4"/>
  <c r="I20" i="4" s="1"/>
  <c r="H17" i="4"/>
  <c r="I17" i="4" s="1"/>
  <c r="H14" i="4"/>
  <c r="H11" i="4"/>
  <c r="I11" i="4" s="1"/>
  <c r="I14" i="4" l="1"/>
  <c r="I38" i="4"/>
  <c r="I44" i="4"/>
  <c r="I49" i="4"/>
  <c r="I65" i="4"/>
  <c r="I64" i="4" s="1"/>
  <c r="I27" i="4"/>
  <c r="I10" i="4"/>
  <c r="I67" i="4" l="1"/>
</calcChain>
</file>

<file path=xl/sharedStrings.xml><?xml version="1.0" encoding="utf-8"?>
<sst xmlns="http://schemas.openxmlformats.org/spreadsheetml/2006/main" count="625" uniqueCount="369">
  <si>
    <t/>
  </si>
  <si>
    <t>ITEM</t>
  </si>
  <si>
    <t>FONTE</t>
  </si>
  <si>
    <t>CÓDIGO</t>
  </si>
  <si>
    <t>DESCRIÇÃO</t>
  </si>
  <si>
    <t>UNID</t>
  </si>
  <si>
    <t>QUANT</t>
  </si>
  <si>
    <t>CUSTO UNITÁRIO (R$)</t>
  </si>
  <si>
    <t>UNITÁRIO COM BDI (R$)</t>
  </si>
  <si>
    <t>VALOR TOTAL COM BDI (R$)</t>
  </si>
  <si>
    <t>CONSTRUÇÃO DE ESCOLA MUNICIPAL</t>
  </si>
  <si>
    <t>1.1</t>
  </si>
  <si>
    <t>SERVIÇOS PRELIMINARES</t>
  </si>
  <si>
    <t>PLACA DE OBRA EM CHAPA DE ACO GALVANIZADO</t>
  </si>
  <si>
    <t>M2</t>
  </si>
  <si>
    <t>1.2</t>
  </si>
  <si>
    <t>FUNDAÇÃO E SUPERESTRUTURA</t>
  </si>
  <si>
    <t>ESCAVAÇÃO MANUAL DE VALA COM PROFUNDIDADE MENOR OU IGUAL A 1,30 M. AF_03/2016</t>
  </si>
  <si>
    <t>M3</t>
  </si>
  <si>
    <t>ESTACA PRÉ-MOLDADA DE CONCRETO, SEÇÃO QUADRADA, CAPACIDADE DE 25 TONELADAS, COMPRIMENTO TOTAL CRAVADO ACIMA DE 5M ATÉ 12M, BATE-ESTACAS POR GRAVIDADE SOBRE ROLOS (EXCLUSIVE MOBILIZAÇÃO E DESMOBILIZAÇÃO). AF_03/2016</t>
  </si>
  <si>
    <t>M</t>
  </si>
  <si>
    <t>FABRICAÇÃO, MONTAGEM E DESMONTAGEM DE FÔRMA PARA VIGA BALDRAME, EM MADEIRA SERRADA, E=25 MM, 4 UTILIZAÇÕES. AF_06/2017</t>
  </si>
  <si>
    <t>PISO EM CONCRETO 20MPA PREPARO MECANICO, ESPESSURA 7 CM, COM ARMACAO EM TELA SOLDADA</t>
  </si>
  <si>
    <t>ARMAÇÃO DE PILAR OU VIGA DE UMA ESTRUTURA CONVENCIONAL DE CONCRETO ARMADO EM UMA EDIFICAÇÃO TÉRREA OU SOBRADO UTILIZANDO AÇO CA-50 DE 10,0 MM - MONTAGEM. AF_12/2015</t>
  </si>
  <si>
    <t>KG</t>
  </si>
  <si>
    <t>ATERRO MANUAL DE VALAS COM SOLO ARGILO-ARENOSO E COMPACTAÇÃO MECANIZADA. AF_05/2016</t>
  </si>
  <si>
    <t>CONCRETO FCK = 25MPA, TRAÇO 1:2,3:2,7 (CIMENTO/ AREIA MÉDIA/ BRITA 1)  - PREPARO MECÂNICO COM BETONEIRA 400 L. AF_07/2016</t>
  </si>
  <si>
    <t>ALVENARIA DE VEDAÇÃO DE BLOCOS VAZADOS DE CONCRETO DE 14X19X39CM (ESPESSURA 14CM) DE PAREDES COM ÁREA LÍQUIDA MAIOR OU IGUAL A 6M² COM VÃOS E ARGAMASSA DE ASSENTAMENTO COM PREPARO EM BETONEIRA. AF_06/2014</t>
  </si>
  <si>
    <t>CINTA DE AMARRAÇÃO DE ALVENARIA MOLDADA IN LOCO EM CONCRETO. AF_03/2016</t>
  </si>
  <si>
    <t>CHAPISCO APLICADO EM ALVENARIAS E ESTRUTURAS DE CONCRETO INTERNAS, COM COLHER DE PEDREIRO.  ARGAMASSA TRAÇO 1:3 COM PREPARO EM BETONEIRA 400L. AF_06/2014</t>
  </si>
  <si>
    <t>MASSA ÚNICA, PARA RECEBIMENTO DE PINTURA, EM ARGAMASSA TRAÇO 1:2:8, PREPARO MECÂNICO COM BETONEIRA 400L, APLICADA MANUALMENTE EM FACES INTERNAS DE PAREDES, ESPESSURA DE 20MM, COM EXECUÇÃO DE TALISCAS. AF_06/2014</t>
  </si>
  <si>
    <t>MOBILIZAÇÃO E DESMOBILIZAÇÃO DE EQUIPAMENTO PARA ESTACA PRÉ-MOLDADA DE CONCRETO ARMADO, CRAVADA.</t>
  </si>
  <si>
    <t>UNIDADE</t>
  </si>
  <si>
    <t>ALVENARIA DE VEDAÇÃO DE BLOCOS VAZADOS DE CONCRETO DE 19X19X39CM (ESPESSURA 19CM) DE PAREDES COM ÁREA LÍQUIDA MAIOR OU IGUAL A 6M² COM VÃOS E ARGAMASSA DE ASSENTAMENTO COM PREPARO EM BETONEIRA. AF_06/2014</t>
  </si>
  <si>
    <t>REBOCO COM ARGAMASSA, TRAÇO 1:2:9 (CIMENTO, CAL E AREIA), COM ADITIVO IMPERMEABILIZANTE, ESP.20MM, APLICAÇÃO MANUAL, PREPARO MECÂNICO</t>
  </si>
  <si>
    <t>IMPERMEABILIZAÇÃO DE PAREDES COM ARGAMASSA DE CIMENTO E AREIA, COM ADITIVO IMPERMEABILIZANTE, E = 2CM. AF_06/2018</t>
  </si>
  <si>
    <t>1.3</t>
  </si>
  <si>
    <t>COBERTURA</t>
  </si>
  <si>
    <t>ESTRUTURA DE AÇO PARA COBERTURA EM ARCO, ESPAÇAMENTO ENTRE ARCOS 4 M, VÃO 15 M</t>
  </si>
  <si>
    <t>COBERTURA EM TELHA METÁLICA GALVANIZADA TRAPEZOIDAL, TIPO DUPLA TERMOACÚSTICA COM DUAS FACES TRAPEZOIDAIS, ESP.0,43MM, PREENCHIMENTO EM POLIESTIRENO EXPANDIDO/ISOPOR COM ESP.30MM, ACABAMENTO NATURAL, INCLUSIVE ACESSÓRIOS PARA FIXAÇÃO, FORNECIMENTO E INSTALAÇÃO</t>
  </si>
  <si>
    <t>CALHA EM CHAPA DE AÇO GALVANIZADO NÚMERO 24, DESENVOLVIMENTO DE 50 CM, INCLUSO TRANSPORTE VERTICAL. AF_06/2016</t>
  </si>
  <si>
    <t>TUBO PVC, SÉRIE R, ÁGUA PLUVIAL, DN 100 MM, FORNECIDO E INSTALADO EM CONDUTORES VERTICAIS DE ÁGUAS PLUVIAIS. AF_12/2014</t>
  </si>
  <si>
    <t>INSTALAÇÃO HIDRO-SANITÁRIA</t>
  </si>
  <si>
    <t>PONTO DE ESGOTO, INCLUINDO TUBO DE PVC RÍGIDO SOLDÁVEL DE 40 MM E CONEXÕES (LAVATÓRIOS, MICTÓRIOS, RALOS SIFONADOS, ETC.)</t>
  </si>
  <si>
    <t>UN.</t>
  </si>
  <si>
    <t>PONTO DE ESGOTO, INCLUINDO TUBO DE PVC RÍGIDO SOLDÁVEL DE 100 MM E CONEXÕES (VASO SANITÁRIO)</t>
  </si>
  <si>
    <t>CAIXA SIFONADA, PVC, DN 100 X 100 X 50 MM, FORNECIDA E INSTALADA EM RAMAIS DE ENCAMINHAMENTO DE ÁGUA PLUVIAL. AF_12/2014</t>
  </si>
  <si>
    <t>UN</t>
  </si>
  <si>
    <t>PONTO DE CONSUMO TERMINAL DE ÁGUA FRIA (SUBRAMAL) COM TUBULAÇÃO DE PVC, DN 25 MM, INSTALADO EM RAMAL DE ÁGUA, INCLUSOS RASGO E CHUMBAMENTO EM ALVENARIA. AF_12/2014</t>
  </si>
  <si>
    <t>CAIXA D´ÁGUA EM POLIETILENO, 1000 LITROS, COM ACESSÓRIOS</t>
  </si>
  <si>
    <t>TORNEIRA DE BOIA, ROSCÁVEL, 3/4 , FORNECIDA E INSTALADA EM RESERVAÇÃO DE ÁGUA. AF_06/2016</t>
  </si>
  <si>
    <t>BARRA DE APOIO RETA, EM ACO INOX POLIDO, COMPRIMENTO 80CM, DIAMETRO MINIMO 3 CM</t>
  </si>
  <si>
    <t xml:space="preserve">UN    </t>
  </si>
  <si>
    <t>BARRA DE APOIO RETA, EM ACO INOX POLIDO, COMPRIMENTO 90 CM, DIAMETRO MINIMO 3 CM</t>
  </si>
  <si>
    <t>PISOS E AZULEJOS</t>
  </si>
  <si>
    <t>REVESTIMENTO CERÂMICO PARA PAREDES INTERNAS COM PLACAS TIPO ESMALTADA EXTRA DE DIMENSÕES 20X20 CM APLICADAS EM AMBIENTES DE ÁREA MAIOR QUE 5 M² A MEIA ALTURA DAS PAREDES. AF_06/2014</t>
  </si>
  <si>
    <t>(COMPOSIÇÃO REPRESENTATIVA) DO SERVIÇO DE CONTRAPISO EM ARGAMASSA TRAÇO 1:4 (CIM E AREIA), EM BETONEIRA 400 L, ESPESSURA 3 CM ÁREAS SECAS E 3 CM ÁREAS MOLHADAS, PARA EDIFICAÇÃO HABITACIONAL UNIFAMILIAR (CASA) E EDIFICAÇÃO PÚBLICA PADRÃO. AF_11/2014</t>
  </si>
  <si>
    <t>REVESTIMENTO CERÂMICO PARA PISO COM PLACAS TIPO ESMALTADA EXTRA DE DIMENSÕES 45X45 CM APLICADA EM AMBIENTES DE ÁREA ENTRE 5 M2 E 10 M2. AF_06/2014</t>
  </si>
  <si>
    <t>RODAPÉ CERÂMICO DE 7CM DE ALTURA COM PLACAS TIPO ESMALTADA EXTRA DE DIMENSÕES 45X45CM. AF_06/2014</t>
  </si>
  <si>
    <t>EXECUÇÃO DE PASSEIO (CALÇADA) OU PISO DE CONCRETO COM CONCRETO MOLDADO IN LOCO, FEITO EM OBRA, ACABAMENTO CONVENCIONAL, NÃO ARMADO. AF_07/2016</t>
  </si>
  <si>
    <t>ESQUADRIAS</t>
  </si>
  <si>
    <t>ADUELA / MARCO / BATENTE PARA PORTA DE 90X210CM, PADRÃO POPULAR - FORNECIMENTO E MONTAGEM. AF_08/2015</t>
  </si>
  <si>
    <t>PORTA DE MADEIRA PARA PINTURA, SEMI-OCA (LEVE OU MÉDIA), 90X210CM, ESPESSURA DE 3,5CM, INCLUSO DOBRADIÇAS - FORNECIMENTO E INSTALAÇÃO. AF_08/2015</t>
  </si>
  <si>
    <t>VIDRO TEMPERADO INCOLOR, ESPESSURA 8MM, FORNECIMENTO E INSTALACAO, INCLUSIVE MASSA PARA VEDACAO</t>
  </si>
  <si>
    <t>FECHADURA DE EMBUTIR COM CILINDRO, EXTERNA, COMPLETA, ACABAMENTO PADRÃO POPULAR, INCLUSO EXECUÇÃO DE FURO - FORNECIMENTO E INSTALAÇÃO. AF_08/2015</t>
  </si>
  <si>
    <t>QUADRO PARA GIZ E CARTAZES, 310 X 131 CM  - MOLDURA EM MADEIRA</t>
  </si>
  <si>
    <t>U</t>
  </si>
  <si>
    <t>SOLEIRA/ PEITORIL EM MARMORE, POLIDO, BRANCO COMUM, L= *15* CM, E=  *2* CM,  CORTE RETO</t>
  </si>
  <si>
    <t xml:space="preserve">M     </t>
  </si>
  <si>
    <t>ADUELA / MARCO / BATENTE PARA PORTA DE 80X210CM, PADRÃO POPULAR - FORNECIMENTO E MONTAGEM. AF_08/2015</t>
  </si>
  <si>
    <t>PORTA EM ALUMÍNIO DE ABRIR TIPO VENEZIANA COM GUARNIÇÃO, FIXAÇÃO COM PARAFUSOS - FORNECIMENTO E INSTALAÇÃO. AF_08/2015</t>
  </si>
  <si>
    <t>PINTURA</t>
  </si>
  <si>
    <t>PINTURA ESMALTE ACETINADO EM MADEIRA, DUAS DEMAOS</t>
  </si>
  <si>
    <t>APLICAÇÃO MANUAL DE PINTURA COM TINTA LÁTEX PVA EM PAREDES, DUAS DEMÃOS. AF_06/2014</t>
  </si>
  <si>
    <t>APLICAÇÃO MANUAL DE PINTURA COM TINTA LÁTEX ACRÍLICA EM PAREDES, DUAS DEMÃOS. AF_06/2014</t>
  </si>
  <si>
    <t>INSTALAÇÃO ELÉTRICA</t>
  </si>
  <si>
    <t>LUMINARIA DE SOBREPOR EM CHAPA DE ACO PARA 2 LAMPADAS FLUORESCENTES DE *36* W, ALETADA, COMPLETA (LAMPADAS E REATOR INCLUSOS)</t>
  </si>
  <si>
    <t>CABO DE COBRE FLEXÍVEL ISOLADO, 2,5 MM², ANTI-CHAMA 450/750 V, PARA CIRCUITOS TERMINAIS - FORNECIMENTO E INSTALAÇÃO. AF_12/2015</t>
  </si>
  <si>
    <t>CABO DE COBRE FLEXÍVEL ISOLADO, 6 MM², ANTI-CHAMA 450/750 V, PARA CIRCUITOS TERMINAIS - FORNECIMENTO E INSTALAÇÃO. AF_12/2015</t>
  </si>
  <si>
    <t>TOMADA BAIXA DE EMBUTIR (1 MÓDULO), 2P+T 10 A, INCLUINDO SUPORTE E PLACA - FORNECIMENTO E INSTALAÇÃO. AF_12/2015</t>
  </si>
  <si>
    <t>INTERRUPTOR SIMPLES (2 MÓDULOS), 10A/250V, INCLUINDO SUPORTE E PLACA - FORNECIMENTO E INSTALAÇÃO. AF_12/2015</t>
  </si>
  <si>
    <t>QUADRO DE DISTRIBUICAO DE ENERGIA EM CHAPA DE ACO GALVANIZADO, PARA 12 DISJUNTORES TERMOMAGNETICOS MONOPOLARES, COM BARRAMENTO TRIFASICO E NEUTRO - FORNECIMENTO E INSTALACAO</t>
  </si>
  <si>
    <t>DISJUNTOR TERMOMAGNETICO MONOPOLAR PADRAO NEMA (AMERICANO) 10 A 30A 240V, FORNECIMENTO E INSTALACAO</t>
  </si>
  <si>
    <t>DISJUNTOR TERMOMAGNETICO BIPOLAR PADRAO NEMA (AMERICANO) 10 A 50A 240V, FORNECIMENTO E INSTALACAO</t>
  </si>
  <si>
    <t>TOMADA ALTA DE EMBUTIR (1 MÓDULO), 2P+T 10 A, INCLUINDO SUPORTE E PLACA - FORNECIMENTO E INSTALAÇÃO. AF_12/2015</t>
  </si>
  <si>
    <t>LOUÇAS E METAIS</t>
  </si>
  <si>
    <t>VASO SANITÁRIO SIFONADO COM CAIXA ACOPLADA LOUÇA BRANCA, INCLUSO ENGATE FLEXÍVEL EM PLÁSTICO BRANCO, 1/2  X 40CM - FORNECIMENTO E INSTALAÇÃO. AF_12/2013</t>
  </si>
  <si>
    <t>LAVATÓRIO LOUÇA BRANCA COM COLUNA, *44 X 35,5* CM, PADRÃO POPULAR, INCLUSO SIFÃO FLEXÍVEL EM PVC, VÁLVULA E ENGATE FLEXÍVEL 30CM EM PLÁSTICO E COM TORNEIRA CROMADA PADRÃO POPULAR - FORNECIMENTO E INSTALAÇÃO. AF_12/2013</t>
  </si>
  <si>
    <t>MICTORIO SIFONADO LOUCA BRANCA SEM COMPLEMENTOS</t>
  </si>
  <si>
    <t>TANQUE DE LOUÇA BRANCA SUSPENSO, 18L OU EQUIVALENTE, INCLUSO SIFÃO TIPO GARRAFA EM PVC, VÁLVULA PLÁSTICA E TORNEIRA DE METAL CROMADO PADRÃO POPULAR - FORNECIMENTO E INSTALAÇÃO. AF_12/2013</t>
  </si>
  <si>
    <t>GRANITO PARA BANCADA, POLIDO, TIPO ANDORINHA/ QUARTZ/ CASTELO/ CORUMBA OU OUTROS EQUIVALENTES DA REGIAO, E=  *2,5* CM</t>
  </si>
  <si>
    <t xml:space="preserve">M2    </t>
  </si>
  <si>
    <t>CUBA DE EMBUTIR DE AÇO INOXIDÁVEL MÉDIA, INCLUSO VÁLVULA TIPO AMERICANA EM METAL CROMADO E SIFÃO FLEXÍVEL EM PVC - FORNECIMENTO E INSTALAÇÃO. AF_12/2013</t>
  </si>
  <si>
    <t>PAPELEIRA DE PAREDE EM METAL CROMADO SEM TAMPA, INCLUSO FIXAÇÃO. AF_10/2016</t>
  </si>
  <si>
    <t>PAPELEIRA PLASTICA TIPO DISPENSER PARA PAPEL HIGIENICO ROLAO</t>
  </si>
  <si>
    <t>SABONETEIRA PLASTICA TIPO DISPENSER PARA SABONETE LIQUIDO COM RESERVATORIO 800 A 1500 ML, INCLUSO FIXAÇÃO. AF_10/2016</t>
  </si>
  <si>
    <t>LIMPEZA</t>
  </si>
  <si>
    <t>LIMPEZA GERAL DE OBRA</t>
  </si>
  <si>
    <t>BDI:</t>
  </si>
  <si>
    <t>PLANILHA ORÇAMENTÁRIA</t>
  </si>
  <si>
    <t>MUNICÍPIO: CONCEIÇÃO DOS OUROS/MG</t>
  </si>
  <si>
    <r>
      <rPr>
        <b/>
        <sz val="11"/>
        <color theme="1"/>
        <rFont val="Calibri"/>
        <family val="2"/>
        <scheme val="minor"/>
      </rPr>
      <t>PREFEITURA MUNICIPAL DE CONCEIÇÃO DOS OUROS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Praça José Maria de Souza, nº 01 - Centro, CEP 37548-000</t>
    </r>
  </si>
  <si>
    <t>SETOP</t>
  </si>
  <si>
    <t>IIO-PLA-005</t>
  </si>
  <si>
    <t>FORNECIMENTO E COLOCAÇÃO DE PLACA DE OBRA EM CHAPA GALVANIZADA (3,00 X 1,5 0 M) - EM CHAPA GALVANIZADA 0,26 AFIXADAS COM REBITES 540 E PARAFUSOS 3/8, EM ESTRUTURA METÁLICA VIGA U 2" ENRIJECIDA COM METALON 20 X 20, SUPORTE EM EUCALIPTO AUTOCLAVADO PINTADAS</t>
  </si>
  <si>
    <t>UNID.</t>
  </si>
  <si>
    <t>LOC-OBR-005</t>
  </si>
  <si>
    <t>LOCAÇÃO DA OBRA (GABARITO)</t>
  </si>
  <si>
    <t>1.1.5</t>
  </si>
  <si>
    <t>FUN-FOR-005</t>
  </si>
  <si>
    <t>FORMA E DESFORMA DE TÁBUA E SARRAFO, REAPROVEITAMENTO (3X) (FUNDAÇÃO)</t>
  </si>
  <si>
    <t>FUN-CON-140</t>
  </si>
  <si>
    <t>FORNECIMENTO DE CONCRETO ESTRUTURAL, USINADO BOMBEADO, COM FCK 30 MPA, INCLUSIVE LANÇAMENTO, ADENSAMENTO E ACABAMENTO</t>
  </si>
  <si>
    <t xml:space="preserve">ARM-AÇO-020 </t>
  </si>
  <si>
    <t>CORTE, DOBRA E MONTAGEM DE AÇO CA-50/60</t>
  </si>
  <si>
    <t>CIN-BLO-010</t>
  </si>
  <si>
    <t>CINTA DE AMARRAÇÃO DE ALVENARIA COM BLOCO DE CONCRETO ESTRUTURAL, CANALETA TIPO "U", ESP. 14CM, (FBK 4,5MPA), PARA REVESTIMENTO, INCLUSIVE ARGAMASSA PARA ASSENTAMENTO, EXCLUSIVE GRAUTE E ARMAÇÃO</t>
  </si>
  <si>
    <t>REV-CHA-005</t>
  </si>
  <si>
    <t>CHAPISCO COM ARGAMASSA, TRAÇO 1:3 (CIMENTO E AREIA), ESP. 5MM, APLICADO EM ALVENARIA / ESTRUTURA DE CONCRETO COM COLHER, PREPARO MECÂNICO</t>
  </si>
  <si>
    <t>REV-REB-015</t>
  </si>
  <si>
    <t>REBOCO COM ARGAMASSA, TRAÇO 1:2:8 (CIMENTO, CAL E AREIA), ESP. 20MM, APLICAÇÃO MANUAL, PREPARO MECÂNICO</t>
  </si>
  <si>
    <t>IMP-ARG-005</t>
  </si>
  <si>
    <t xml:space="preserve">IMPERMEABILIZAÇÃO COM ARGAMASSA TRAÇO 1:3, E = 2,50 CM COM ADITIVO </t>
  </si>
  <si>
    <t>PLU-CAL-045</t>
  </si>
  <si>
    <t>CALHA DE CHAPA GALVANIZADA Nº. 24 GSG, DESENVOLVIMENTO = 50 CM</t>
  </si>
  <si>
    <t>PLU-CON-005</t>
  </si>
  <si>
    <t xml:space="preserve">CONDUTOR DE AP DO TELHADO EM TUBO PVC ESGOTO, INCLUSIVE CONEXÕES E SUPORTES, 100MM </t>
  </si>
  <si>
    <t xml:space="preserve">PIS-CON-015 </t>
  </si>
  <si>
    <t>CONTRAPISO DESEMPENADO COM ARGAMASSA, TRAÇO 1:3 (CIMENTO E AREIA), ESP. 30MM</t>
  </si>
  <si>
    <t>PIS-CER-010</t>
  </si>
  <si>
    <t>REVESTIMENTO COM CERÂMICA APLICADO EM PISO, ACABAMENTO ESMALTADO, AMBIENTE INTERNO, PADRÃO EXTRA, DIMENSÃO DA PEÇA ATÉ 2025 CM2, PEI V, ASSENTAMENTO COM ARGAMASSA INDUSTRIALIZADA, INCLUSIVE REJUNTAMENTO</t>
  </si>
  <si>
    <t>PASSEIOS DE CONCRETO E = 6 CM, FCK = 10 MPA, JUNTA SECA</t>
  </si>
  <si>
    <t>URB-PAS-006</t>
  </si>
  <si>
    <t>SOL-GRA-005</t>
  </si>
  <si>
    <t>SOLEIRA DE GRANITO CINZA ANDORINHA E = 2 CM</t>
  </si>
  <si>
    <t>PIN-ESM-015</t>
  </si>
  <si>
    <t>PINTURA ESMALTE EM ESQUADRIA DE MADEIRA, DUAS (2) DEMÃOS, INCLUSIVE UMA (1) DEMÃO DE FUNDO NIVELADOR, EXCLUSIVE MASSA A ÓLEO</t>
  </si>
  <si>
    <t>PIN-ACR-005</t>
  </si>
  <si>
    <t>PINTURA ACRÍLICA EM PAREDE, DUAS (2) DEMÃOS, EXCLUSIVE SELADOR ACRÍLICO E MASSA ACRÍLICA/CORRIDA (PVA)</t>
  </si>
  <si>
    <t>ELE-CAB-235</t>
  </si>
  <si>
    <t>CABO DE COBRE FLEXÍVEL, CLASSE 5, ISOLAMENTO TIPO LSHF/ATOX, NÃO HALOGENADO, ANTICHAMA, TERMOPLÁSTICO, UNIPOLAR, SEÇÃO 2,5 MM2, 70°C, 450/750V</t>
  </si>
  <si>
    <t>ELE-CAB-245</t>
  </si>
  <si>
    <t>CABO DE COBRE FLEXÍVEL, CLASSE 5, ISOLAMENTO TIPO LSHF/ATOX, NÃO HALOGENADO, ANTICHAMA, TERMOPLÁSTICO, UNIPOLAR, SEÇÃO 6 MM2, 70°C, 450/750V</t>
  </si>
  <si>
    <t>ELE-TOM-005</t>
  </si>
  <si>
    <t>TOMADA SIMPLES - 2P + T - 10A COM PLACA</t>
  </si>
  <si>
    <t>ELE-INT-026</t>
  </si>
  <si>
    <t xml:space="preserve">CONJUNTO 2 INTERRUPTORES SIMPLES COM PLACA </t>
  </si>
  <si>
    <t>ELE-QUA-006</t>
  </si>
  <si>
    <t>QUADRO DE DISTRIBUIÇÃO PARA 12 MÓDULOS COM BARRAMENTO E CHAVE</t>
  </si>
  <si>
    <t>ELE-DIS-008</t>
  </si>
  <si>
    <t>DISJUNTOR MONOPOLAR TERMOMAGNETICO 10A 30A</t>
  </si>
  <si>
    <t>LIM-GER-005</t>
  </si>
  <si>
    <t>MEMÓRIA DE CÁLCULO</t>
  </si>
  <si>
    <t>Placa de Obra 3,00x1,50 m</t>
  </si>
  <si>
    <t>(482,43*0,3*0,4)+(0,5*0,5*0,4*76)</t>
  </si>
  <si>
    <t>(76)*12</t>
  </si>
  <si>
    <t>(((482,43*2)*0,3)+((76*0,8*3,5)+(0,5*0,5*0,4)*76))</t>
  </si>
  <si>
    <t>(50,15*8,15)+(41,85*8,15)+(15,75*8,3)</t>
  </si>
  <si>
    <t>46,56*110</t>
  </si>
  <si>
    <t>880,53*0,3</t>
  </si>
  <si>
    <t>((482,43*0,3*0,2)+(72*3,5*0,15*0,25)+(4*3,5*0,2*0,2)+(76*0,5*0,5*0,4))</t>
  </si>
  <si>
    <t>((44*2)+(41,85*2)+(6,15*13)+(15,75*2)+(6,3*5)+(29,04))*3,5</t>
  </si>
  <si>
    <t>(44*2+6,15*2)+(15,75*2+6,3*2)+(41,85*2+6,15*2)</t>
  </si>
  <si>
    <t>Chapisco 1.202,92 x 2 Lados</t>
  </si>
  <si>
    <t>Reboco 1.202,92 x 2 Lados</t>
  </si>
  <si>
    <t>MOBILIZAÇÃO E DESMOBILIZAÇÃO DO EQUIPAMENTO BATE ESTACA</t>
  </si>
  <si>
    <t>Alvenaria de Base (1202,92/3,5)*0,5</t>
  </si>
  <si>
    <t>(171,85*2)</t>
  </si>
  <si>
    <t>(1202,92/3,5)*0,5</t>
  </si>
  <si>
    <t>(51,15+41,85+24,9+15,75+41,85+41,85)</t>
  </si>
  <si>
    <t>(14*2)*3,5</t>
  </si>
  <si>
    <t>11 unidades</t>
  </si>
  <si>
    <t>9 unidades</t>
  </si>
  <si>
    <t>5 unidades</t>
  </si>
  <si>
    <t>3 unidades</t>
  </si>
  <si>
    <t>1 unidade</t>
  </si>
  <si>
    <t>2 unidades</t>
  </si>
  <si>
    <t>(((6*2)+(4*3)+(3*1,5)+(1,65+1,99+2,14))+((6*2)+(4*3)+(4,16*2)+(6*1,5)))*2+((4*1,5)*2)+((5+5+5,85+5,85))*2</t>
  </si>
  <si>
    <t>((8,19*2)+(5,85*2))*9+((5,19*4+2,85*4)+(5*2+5,85*2)+(6*2+4*2)+(6*2+5*2))+(44+6,15+6,3+15,75+6,15+41,85)</t>
  </si>
  <si>
    <t>((53,15+53,15+29,3+8,15+8,15)*1,5)*0,06</t>
  </si>
  <si>
    <t>13 unidades</t>
  </si>
  <si>
    <t>(2*1,2)*43+((3*0,6))*2+((0,8*0,6))*1</t>
  </si>
  <si>
    <t>20 unidades</t>
  </si>
  <si>
    <t>(0,9*13)+(0,8*6)+(0,7*1)</t>
  </si>
  <si>
    <t>6 unidades</t>
  </si>
  <si>
    <t>(0,6*2)*6</t>
  </si>
  <si>
    <t>((0,9*2,1)*13*2)+((0,8*2,1)*6*2)+((0,7*2,1)*1*2)</t>
  </si>
  <si>
    <t>1202,92*2</t>
  </si>
  <si>
    <t>((1202,92/3,5)*1,5)*2</t>
  </si>
  <si>
    <t>(10*4)+(7*2)+(16*1)</t>
  </si>
  <si>
    <t>2000,00 metros</t>
  </si>
  <si>
    <t>(4*12)+(2*2)</t>
  </si>
  <si>
    <t>18 unidades</t>
  </si>
  <si>
    <t>12 unidades</t>
  </si>
  <si>
    <t>4*9</t>
  </si>
  <si>
    <t>8 unidades</t>
  </si>
  <si>
    <t>((4*0,6)*2)+(2*0,3)*1</t>
  </si>
  <si>
    <t>M²</t>
  </si>
  <si>
    <t>2,50*8,00 m</t>
  </si>
  <si>
    <t>880,53m²</t>
  </si>
  <si>
    <t>1 prancha A1</t>
  </si>
  <si>
    <t>2 pranchas A1</t>
  </si>
  <si>
    <t>(50,15*4 + 5,19 + 6 + 6 + 1,5 + 2,15 + 4,15 + 5*1,25 + 23,9*2 + 1,5 + 3*2 + 5,85*12)*0,3*0,4 + (0,6*0,6*0,5*76)</t>
  </si>
  <si>
    <t>1 vb</t>
  </si>
  <si>
    <t>(50,15*4 + 5,19 + 6 + 6 + 1,5 + 2,15 + 4,15 + 5*1,25 + 23,9*2 + 1,5 + 3*2 + 5,85*12)*0,3*2  + (0,6*4*0,5*76)</t>
  </si>
  <si>
    <t>231,8*0,07</t>
  </si>
  <si>
    <t>1,48*880,53</t>
  </si>
  <si>
    <t>((44*2)+(41,85*2)+(6,15*13)+(15,75*2)+(6,3*5))*3</t>
  </si>
  <si>
    <t>((44*2)+(41,85*2)+(6,15*13)+(15,75*2)+(6,3*5)+(5,19)+(1,5*2))*2,9 + ((3*2)+(1,4*5)+(0,3*6))*2,1</t>
  </si>
  <si>
    <t>((44*2)+(41,85*2)+(6,15*13)+(15,75*2)+(6,3*5)+(5,19)+(1,5*2))*3,5 + ((3*2)+(1,4*5)+(0,3*6))*2,1</t>
  </si>
  <si>
    <t>((44*2)+(41,85*2)+(6,15*13)+(15,75*2)+(6,3*5)+(5,19)+(1,5*2))*0,2</t>
  </si>
  <si>
    <t>(((44*2)+(41,85*2)+(6,15*13)+(15,75*2)+(6,3*5)+(5,19)+(1,5*2))*0,2)*2</t>
  </si>
  <si>
    <t>9 vasos</t>
  </si>
  <si>
    <t>2 pias, 2 tanques e 1 máquina</t>
  </si>
  <si>
    <t>2 banheiros, 1 wc, 1 cozinha e 1 lavanderia</t>
  </si>
  <si>
    <t>2 banheiros e 1 cozinha</t>
  </si>
  <si>
    <t>3 caixas d'água</t>
  </si>
  <si>
    <t>3  entradas caixas d'água</t>
  </si>
  <si>
    <t>3  saídas caixas d'água</t>
  </si>
  <si>
    <t>1 reservatório enterrado</t>
  </si>
  <si>
    <t>14*2*3,5</t>
  </si>
  <si>
    <t>28 (águas pluviais)</t>
  </si>
  <si>
    <t>ROD-ARG-015</t>
  </si>
  <si>
    <t>RODAPÉ COM ARGAMASSA, TRAÇO 1:3 (CIMENTO E AREIA), ESP. 2CM, ALTURA 10CM, DESEMPENADO / ALISADO COM COLHER</t>
  </si>
  <si>
    <t>((8,19*2)+(5,85*2))*9+((5,19*2,85*2)+(6*2+5*2)+(6*2+4*2))+(44+15,75+6,15+41,85)</t>
  </si>
  <si>
    <t>((5,19+2,85+5+5,85)*2*3,5) + ((6,15+6,3+1,5+1,5)*2,1) + ((3*8 + 1,25*10 + 0,3*12 + 6*4))*2,1</t>
  </si>
  <si>
    <t>((53,15+53,15+23,9+8,15+8,15)*1,5)</t>
  </si>
  <si>
    <t>20*0,9*0,15</t>
  </si>
  <si>
    <t>PEI-GRA-005</t>
  </si>
  <si>
    <t>PEITORIL DE GRANITO CINZA ANDORINHA E = 2 CM</t>
  </si>
  <si>
    <t>((43*2,00)+(2*3,00)+(1*0,8))*0,20</t>
  </si>
  <si>
    <t>16 unidades</t>
  </si>
  <si>
    <t>16,00*3</t>
  </si>
  <si>
    <t>(4*0,9*2,10) + (6*0,60*2,00)</t>
  </si>
  <si>
    <t>(0,9*2,1)*16*2</t>
  </si>
  <si>
    <t>(((44*2)+(41,85*2)+(6,15*13)+(15,75*2)+(6,3*5)+(5,19)+(1,5*2))*3,5 + ((3*2)+(1,4*5)+(0,3*6))*2,1) - (((5,19+2,85+5+5,85)*2*3,5) + ((6,15+6,3+1,5+1,5)*2,1) + ((3*8 + 1,25*10 + 0,3*12 + 6*4))*2,1)</t>
  </si>
  <si>
    <t>PIN-SEL-005</t>
  </si>
  <si>
    <t>PREPARAÇÃO PARA EMASSAMENTO OU PINTURA (LÁTEX/ACRÍLICA) EM PAREDE, INCLUSIVE UMA (1) DEMÃO DE SELADOR ACRÍLICO</t>
  </si>
  <si>
    <t>TOMADA SIMPLES - 2P + T - 10A COM PLACA (ALTA)</t>
  </si>
  <si>
    <t>ELETRODUTO FLEXÍVEL CORRUGADO, PVC, ANTI-CHAMA DN 25 MM (3/4") - APLICAÇÃO EM ALVENARIA</t>
  </si>
  <si>
    <t>ELE-CAB-230</t>
  </si>
  <si>
    <t>CABO DE COBRE FLEXÍVEL, CLASSE 5, ISOLAMENTO TIPO LSHF/ATOX, NÃO HALOGENADO, ANTICHAMA, TERMOPLÁSTICO, UNIPOLAR, SEÇÃO 1,5 MM2, 70°C, 450/750V</t>
  </si>
  <si>
    <t>INST-TEL-005</t>
  </si>
  <si>
    <t>PONTO DE TELEFONE, INCLUINDO ELETRODUTO DE PVC RÍGIDO E CAIXA COM ESPELHO</t>
  </si>
  <si>
    <t>INST-STVAL-010</t>
  </si>
  <si>
    <t>PONTO SECO PARA INSTALAÇÃO DE SOM, TV, ALARME E LÓGICA, INCLUINDO ELETRODUTO DE PVC FLEXÍVEL CORRUGADO E CAIXA COM ESPELHO</t>
  </si>
  <si>
    <t>(4*12) + (2*2) + 18 + (4*9)</t>
  </si>
  <si>
    <t>4*2</t>
  </si>
  <si>
    <t>100,00 metros</t>
  </si>
  <si>
    <t>1000,00 metros</t>
  </si>
  <si>
    <t>200,00 metros</t>
  </si>
  <si>
    <t>4 unidades</t>
  </si>
  <si>
    <t>(2*10) + 4 + 2</t>
  </si>
  <si>
    <t>7 unidades</t>
  </si>
  <si>
    <t>((4*0,6)*2)+(2*0,50)*1</t>
  </si>
  <si>
    <t>2*2</t>
  </si>
  <si>
    <t xml:space="preserve">LAJ-REV-015 </t>
  </si>
  <si>
    <t>LAJE PRÉ-MOLDADA, A REVESTIR, INCLUSIVE CAPEAMENTO E = 4CM, SC = 100 KG/M2, L = 5,00 M</t>
  </si>
  <si>
    <t>(6,3*6,45) + (1,8*1,8)</t>
  </si>
  <si>
    <t>5,3*6,15</t>
  </si>
  <si>
    <t>(6,3*6,45) + (1,8*1,8) + (5,30*6,15)</t>
  </si>
  <si>
    <t>(6,0*3,00*2) + (1,5*1,5) + (5,00*5,85)</t>
  </si>
  <si>
    <t>1.2.20</t>
  </si>
  <si>
    <t>1% do valor da obra</t>
  </si>
  <si>
    <t>8 lavatórios, 3 mictórios 5 ralos sifonados</t>
  </si>
  <si>
    <t>8 lavatórios, 3 mictórios, 2 pias, 2 tanques e 1 máquina</t>
  </si>
  <si>
    <t>100,00m</t>
  </si>
  <si>
    <t>30,00m</t>
  </si>
  <si>
    <t>((235,8 + 16*3,5))/3</t>
  </si>
  <si>
    <t>85*12</t>
  </si>
  <si>
    <t xml:space="preserve">(880,53*0,07) </t>
  </si>
  <si>
    <t>((50,15*4 + 5,19 + 6 + 6 + 1,5 + 2,15 + 4,15 + 5*1,25 + 23,9*2 + 1,5 + 3*2 + 5,85*12)*0,2*0,3) + (0,6*0,6*0,5*76)+ (1020*3,1416*0,30*0,30/4)</t>
  </si>
  <si>
    <t>15*997,43</t>
  </si>
  <si>
    <t>1.7.7</t>
  </si>
  <si>
    <t>IIO-BAR-015</t>
  </si>
  <si>
    <t>BARRACÃO DEPÓSITO E FERRAMENTARIA TIPO I, A = 14,52 M2 (OBRA DE PEQUENO PORTE, EFETIVO ATÉ 30 HOMENS), INCLUSIVE MOBILIÁRIO - PADRÃO DEER-MG</t>
  </si>
  <si>
    <t>(85*0,1*0,1*3,5*3) + ((44*2)+(41,85*2)+(6,15*13)+(15,75*2)+(6,3*5))*3*0,1*0,17</t>
  </si>
  <si>
    <t>85*(107,22+24,97)</t>
  </si>
  <si>
    <t>(41,85*7,6)</t>
  </si>
  <si>
    <t>(5,85*5)+(5*6)+(4*6)+((3*6)*2)</t>
  </si>
  <si>
    <t>08 meses</t>
  </si>
  <si>
    <t>CONSTRUÇÃO DO CENTRO MUNICIPAL DE EDUCAÇÃO INFANTIL</t>
  </si>
  <si>
    <t>LIMPEZA PERMANENTE E GERAL DE OBRA</t>
  </si>
  <si>
    <t>REFERÊNCIA: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</si>
  <si>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</si>
  <si>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</si>
  <si>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</si>
  <si>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</si>
  <si>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</si>
  <si>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</si>
  <si>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</si>
  <si>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</si>
  <si>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</si>
  <si>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</si>
  <si>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</si>
  <si>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3.1</t>
  </si>
  <si>
    <t>3.2</t>
  </si>
  <si>
    <t>3.3</t>
  </si>
  <si>
    <t>3.4</t>
  </si>
  <si>
    <t>4.1</t>
  </si>
  <si>
    <t>4.2</t>
  </si>
  <si>
    <t>4.3</t>
  </si>
  <si>
    <t>4.4</t>
  </si>
  <si>
    <t>5.1</t>
  </si>
  <si>
    <t>5.3</t>
  </si>
  <si>
    <t>5.4</t>
  </si>
  <si>
    <t>5.5</t>
  </si>
  <si>
    <t>6.1</t>
  </si>
  <si>
    <t>6.2</t>
  </si>
  <si>
    <t>6.3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</si>
  <si>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</si>
  <si>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</si>
  <si>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</si>
  <si>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</si>
  <si>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</si>
  <si>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</si>
  <si>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</si>
  <si>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</si>
  <si>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</si>
  <si>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</si>
  <si>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</si>
  <si>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7.12</t>
  </si>
  <si>
    <t>7.13</t>
  </si>
  <si>
    <t>7.14</t>
  </si>
  <si>
    <t>8.1</t>
  </si>
  <si>
    <t>ALV-BLO-010</t>
  </si>
  <si>
    <t>ALVENARIA DE VEDAÇÃO COM BLOCO DE CONCRETO, ESP. 14CM, PARA REVESTIMENTO, INCLUSIVE ARGAMASSA PARA ASSENTAMENTO</t>
  </si>
  <si>
    <t>6.4</t>
  </si>
  <si>
    <t>TOTAL GERAL DA OBRA</t>
  </si>
  <si>
    <t>COB-ENG-005</t>
  </si>
  <si>
    <t>ENGRADAMENTO PARA TELHAS CERÂMICA OU CONCRETO EM MADEIRA PARAJU</t>
  </si>
  <si>
    <t>COB-TEL-010</t>
  </si>
  <si>
    <t>COBERTURA EM TELHA CERÂMICA COLONIAL PLANA, 24 UNID/M2</t>
  </si>
  <si>
    <t>CREA: 56.250/D</t>
  </si>
  <si>
    <t>LUÍS FERNANDO ROSA DE CASTRO</t>
  </si>
  <si>
    <t>PREFEITO MUNICIPAL</t>
  </si>
  <si>
    <t>ELE-MAN-020</t>
  </si>
  <si>
    <t>SETOP-SUL JANEIRO/2021</t>
  </si>
  <si>
    <t>FOR-MAD-005</t>
  </si>
  <si>
    <t>FORRO DE MADEIRA EM ANGELIM</t>
  </si>
  <si>
    <t>92273</t>
  </si>
  <si>
    <t>FABRICAÇÃO DE ESCORAS DO TIPO PONTALETE, EM MADEIRA, PARA PÉ-DIREITO SIMPLES. AF_09/2020</t>
  </si>
  <si>
    <t>FORRO E PINTURA</t>
  </si>
  <si>
    <t>LUMINÁRIA TIPO PLAFON, DE SOBREPOR, COM 1 LÂMPADA LED DE 12/13 W, SEM REATOR - FORNECIMENTO E INSTALAÇÃO. AF_02/2020</t>
  </si>
  <si>
    <t>97592</t>
  </si>
  <si>
    <t>91936</t>
  </si>
  <si>
    <t>CAIXA OCTOGONAL 4" X 4", PVC, INSTALADA EM LAJE - FORNECIMENTO E INSTALAÇÃO. AF_12/2015</t>
  </si>
  <si>
    <t>ELE-PLA-040</t>
  </si>
  <si>
    <t>PLACA PARA CAIXA 2" X 4", 1 POSTO</t>
  </si>
  <si>
    <t>Engº. Civil: JOSÉ AIRTON JUNHO DOS REIS</t>
  </si>
  <si>
    <t>END.: BAIRRO CAMPO DO MEIO</t>
  </si>
  <si>
    <t>TER-ESC-035</t>
  </si>
  <si>
    <t>ESCAVAÇÃO MANUAL DE VALAS H &lt;= 1,50 M</t>
  </si>
  <si>
    <t>FUN-TRA-010</t>
  </si>
  <si>
    <t>PERFURAÇÃO DE ESTACA BROCA A TRADO MANUAL D = 200 MM</t>
  </si>
  <si>
    <t>2.12</t>
  </si>
  <si>
    <t>SEDS-ESQ-035</t>
  </si>
  <si>
    <t>JANELA VENEZIANA FIXA EM CHAPA 14 - PADRÃO SEDS</t>
  </si>
  <si>
    <t>VID-LIS-010</t>
  </si>
  <si>
    <t>SEE-SER-165</t>
  </si>
  <si>
    <t>PORTA METÁLICA 80 X 210 CM , INCLUINDO FECHADURA TIPO EXTERNA E FERRAGENS</t>
  </si>
  <si>
    <t>VIDRO COMUM LISO INCOLOR, ESP. 4MM, INCLUSIVE FIXAÇÃO E VEDAÇÃO COM GUARNIÇÃO/GAXETA DE BORRACHA NEOPRENE, FORNECIMENTO E INSTALAÇÃO, EXCLUSIVE CAIXILHO/PERFIL</t>
  </si>
  <si>
    <t>5.2</t>
  </si>
  <si>
    <t>DATA: 05/07/2021</t>
  </si>
  <si>
    <t>ED-9317</t>
  </si>
  <si>
    <t>PISO EM CONCRETO, PREPARADO EM OBRA COM BETONEIRA, FCK 10MPA, SEM ARMAÇÃO, ACABAMENTO RÚSTICO, ESP. 5CM, INCLUSIVE FORNECIMENTO, LANÇAMENTO, ADENSAMENTO, SARRAFEAMENTO, EXCLUSIVE JUNTA DE DILATAÇÃO</t>
  </si>
  <si>
    <t>4.5</t>
  </si>
  <si>
    <t>OBRA: AMPLIAÇÃO DE 2 SALAS NA ESCOLA MUNICIPAL JOSÉ OLÍMPIO DA SILVA</t>
  </si>
  <si>
    <t>AMPLIAÇÃO DE 2 SALAS NA ESCOLA MUNICIPAL JOSÉ OLÍMPIO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</si>
</sst>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  <numFmt numFmtId="165" formatCode="_(* #,##0.00_);_(* \(#,##0.00\);_(* &quot;-&quot;??_);_(@_)"/>
    <numFmt numFmtId="166" formatCode="General;General;"/>
    <numFmt numFmtId="167" formatCode="_(&quot;R$ &quot;* #,##0.00_);_(&quot;R$ &quot;* \(#,##0.00\);_(&quot;R$ &quot;* &quot;-&quot;??_);_(@_)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Calibri"/>
      <family val="2"/>
    </font>
    <font>
      <sz val="10"/>
      <name val="Arial"/>
      <family val="2"/>
    </font>
    <font>
      <b/>
      <sz val="8"/>
      <color indexed="8"/>
      <name val="Calibri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2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41">
    <xf numFmtId="0" fontId="0" fillId="0" borderId="0" xfId="0"/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9" xfId="0" applyFont="1" applyBorder="1" applyAlignment="1">
      <alignment horizontal="centerContinuous" vertical="center" wrapText="1"/>
    </xf>
    <xf numFmtId="0" fontId="3" fillId="0" borderId="6" xfId="0" applyFont="1" applyFill="1" applyBorder="1" applyAlignment="1" applyProtection="1">
      <alignment horizontal="left" vertical="center"/>
    </xf>
    <xf numFmtId="0" fontId="3" fillId="0" borderId="3" xfId="0" applyFont="1" applyBorder="1" applyAlignment="1">
      <alignment horizontal="centerContinuous" vertical="center" wrapText="1"/>
    </xf>
    <xf numFmtId="43" fontId="3" fillId="0" borderId="4" xfId="8" applyFont="1" applyFill="1" applyBorder="1" applyAlignment="1" applyProtection="1">
      <alignment horizontal="right" vertical="center"/>
    </xf>
    <xf numFmtId="43" fontId="3" fillId="0" borderId="6" xfId="8" applyFont="1" applyBorder="1" applyAlignment="1">
      <alignment horizontal="right" vertical="center"/>
    </xf>
    <xf numFmtId="0" fontId="3" fillId="0" borderId="1" xfId="0" applyFont="1" applyBorder="1" applyAlignment="1">
      <alignment horizontal="centerContinuous" vertical="center" wrapText="1"/>
    </xf>
    <xf numFmtId="0" fontId="3" fillId="0" borderId="4" xfId="0" applyFont="1" applyFill="1" applyBorder="1" applyAlignment="1" applyProtection="1">
      <alignment horizontal="left" vertical="center"/>
    </xf>
    <xf numFmtId="43" fontId="3" fillId="0" borderId="0" xfId="8" applyFont="1" applyFill="1" applyBorder="1" applyAlignment="1">
      <alignment horizontal="right" vertical="center"/>
    </xf>
    <xf numFmtId="41" fontId="3" fillId="2" borderId="6" xfId="0" applyNumberFormat="1" applyFont="1" applyFill="1" applyBorder="1" applyAlignment="1" applyProtection="1">
      <alignment horizontal="center" vertical="center"/>
    </xf>
    <xf numFmtId="43" fontId="3" fillId="2" borderId="6" xfId="8" applyFont="1" applyFill="1" applyBorder="1" applyAlignment="1" applyProtection="1">
      <alignment horizontal="right" vertical="center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49" fontId="3" fillId="2" borderId="11" xfId="0" quotePrefix="1" applyNumberFormat="1" applyFont="1" applyFill="1" applyBorder="1" applyAlignment="1" applyProtection="1">
      <alignment horizontal="center" vertical="center" wrapText="1"/>
      <protection locked="0"/>
    </xf>
    <xf numFmtId="43" fontId="3" fillId="2" borderId="6" xfId="8" applyFont="1" applyFill="1" applyBorder="1" applyAlignment="1" applyProtection="1">
      <alignment horizontal="right" vertical="center" wrapText="1"/>
      <protection locked="0"/>
    </xf>
    <xf numFmtId="49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6" xfId="0" applyNumberFormat="1" applyFont="1" applyFill="1" applyBorder="1" applyAlignment="1" applyProtection="1">
      <alignment horizontal="left" vertical="center" wrapText="1"/>
    </xf>
    <xf numFmtId="166" fontId="5" fillId="2" borderId="6" xfId="0" applyNumberFormat="1" applyFont="1" applyFill="1" applyBorder="1" applyAlignment="1" applyProtection="1">
      <alignment horizontal="left" vertical="center" wrapText="1"/>
    </xf>
    <xf numFmtId="43" fontId="5" fillId="0" borderId="6" xfId="8" applyFont="1" applyBorder="1" applyAlignment="1">
      <alignment horizontal="right" vertical="center"/>
    </xf>
    <xf numFmtId="2" fontId="5" fillId="2" borderId="6" xfId="0" applyNumberFormat="1" applyFont="1" applyFill="1" applyBorder="1" applyAlignment="1" applyProtection="1">
      <alignment horizontal="left" vertical="center" wrapText="1"/>
    </xf>
    <xf numFmtId="41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1" fontId="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49" fontId="3" fillId="0" borderId="11" xfId="0" applyNumberFormat="1" applyFont="1" applyFill="1" applyBorder="1" applyAlignment="1" applyProtection="1">
      <alignment horizontal="center" vertical="center" wrapText="1"/>
      <protection locked="0"/>
    </xf>
    <xf numFmtId="2" fontId="5" fillId="0" borderId="6" xfId="0" applyNumberFormat="1" applyFont="1" applyFill="1" applyBorder="1" applyAlignment="1" applyProtection="1">
      <alignment horizontal="left" vertical="center" wrapText="1"/>
    </xf>
    <xf numFmtId="41" fontId="3" fillId="0" borderId="6" xfId="0" applyNumberFormat="1" applyFont="1" applyFill="1" applyBorder="1" applyAlignment="1" applyProtection="1">
      <alignment horizontal="center" vertical="center"/>
    </xf>
    <xf numFmtId="43" fontId="3" fillId="0" borderId="6" xfId="8" applyFont="1" applyFill="1" applyBorder="1" applyAlignment="1" applyProtection="1">
      <alignment horizontal="right" vertical="center" wrapText="1"/>
      <protection locked="0"/>
    </xf>
    <xf numFmtId="43" fontId="5" fillId="0" borderId="6" xfId="8" applyFont="1" applyFill="1" applyBorder="1" applyAlignment="1">
      <alignment horizontal="right" vertical="center"/>
    </xf>
    <xf numFmtId="0" fontId="0" fillId="0" borderId="0" xfId="0" applyFill="1"/>
    <xf numFmtId="0" fontId="5" fillId="0" borderId="3" xfId="0" applyFont="1" applyBorder="1" applyAlignment="1">
      <alignment horizontal="centerContinuous" vertical="center" wrapText="1"/>
    </xf>
    <xf numFmtId="0" fontId="5" fillId="0" borderId="1" xfId="0" applyFont="1" applyBorder="1" applyAlignment="1">
      <alignment horizontal="center" vertical="center" wrapText="1"/>
    </xf>
    <xf numFmtId="43" fontId="5" fillId="0" borderId="1" xfId="8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166" fontId="3" fillId="0" borderId="12" xfId="0" applyNumberFormat="1" applyFont="1" applyBorder="1" applyAlignment="1">
      <alignment horizontal="center" vertical="center" wrapText="1"/>
    </xf>
    <xf numFmtId="166" fontId="5" fillId="0" borderId="8" xfId="0" applyNumberFormat="1" applyFont="1" applyBorder="1" applyAlignment="1">
      <alignment horizontal="left" vertical="center" wrapText="1"/>
    </xf>
    <xf numFmtId="166" fontId="3" fillId="0" borderId="8" xfId="8" applyNumberFormat="1" applyFont="1" applyBorder="1" applyAlignment="1">
      <alignment horizontal="center" vertical="center" wrapText="1"/>
    </xf>
    <xf numFmtId="43" fontId="3" fillId="0" borderId="5" xfId="8" applyFont="1" applyBorder="1" applyAlignment="1">
      <alignment horizontal="center" vertical="center" wrapText="1"/>
    </xf>
    <xf numFmtId="2" fontId="3" fillId="3" borderId="8" xfId="8" applyNumberFormat="1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>
      <alignment horizontal="left" vertical="center"/>
    </xf>
    <xf numFmtId="166" fontId="5" fillId="0" borderId="5" xfId="0" applyNumberFormat="1" applyFont="1" applyBorder="1" applyAlignment="1">
      <alignment horizontal="left" vertical="center" wrapText="1"/>
    </xf>
    <xf numFmtId="166" fontId="3" fillId="0" borderId="5" xfId="8" applyNumberFormat="1" applyFont="1" applyBorder="1" applyAlignment="1">
      <alignment horizontal="center" vertical="center" wrapText="1"/>
    </xf>
    <xf numFmtId="2" fontId="3" fillId="3" borderId="5" xfId="8" applyNumberFormat="1" applyFont="1" applyFill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left" vertical="center"/>
    </xf>
    <xf numFmtId="2" fontId="3" fillId="0" borderId="5" xfId="0" applyNumberFormat="1" applyFont="1" applyBorder="1" applyAlignment="1">
      <alignment horizontal="left" vertical="center" wrapText="1"/>
    </xf>
    <xf numFmtId="0" fontId="3" fillId="3" borderId="5" xfId="8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ont="1"/>
    <xf numFmtId="164" fontId="5" fillId="0" borderId="6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166" fontId="5" fillId="0" borderId="5" xfId="8" applyNumberFormat="1" applyFont="1" applyBorder="1" applyAlignment="1">
      <alignment horizontal="center" vertical="center" wrapText="1"/>
    </xf>
    <xf numFmtId="43" fontId="5" fillId="0" borderId="5" xfId="8" applyFont="1" applyBorder="1" applyAlignment="1">
      <alignment horizontal="center" vertical="center" wrapText="1"/>
    </xf>
    <xf numFmtId="0" fontId="5" fillId="3" borderId="5" xfId="8" applyNumberFormat="1" applyFont="1" applyFill="1" applyBorder="1" applyAlignment="1" applyProtection="1">
      <alignment horizontal="center" vertical="center" wrapText="1"/>
      <protection locked="0"/>
    </xf>
    <xf numFmtId="43" fontId="3" fillId="2" borderId="6" xfId="8" applyFont="1" applyFill="1" applyBorder="1" applyAlignment="1">
      <alignment horizontal="right" vertical="center"/>
    </xf>
    <xf numFmtId="0" fontId="8" fillId="0" borderId="6" xfId="0" applyFont="1" applyBorder="1" applyAlignment="1">
      <alignment horizontal="left" vertical="center"/>
    </xf>
    <xf numFmtId="164" fontId="8" fillId="0" borderId="6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166" fontId="8" fillId="0" borderId="5" xfId="8" applyNumberFormat="1" applyFont="1" applyBorder="1" applyAlignment="1">
      <alignment horizontal="center" vertical="center" wrapText="1"/>
    </xf>
    <xf numFmtId="43" fontId="8" fillId="2" borderId="6" xfId="8" applyFont="1" applyFill="1" applyBorder="1" applyAlignment="1">
      <alignment horizontal="right" vertical="center"/>
    </xf>
    <xf numFmtId="0" fontId="8" fillId="3" borderId="5" xfId="8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Font="1"/>
    <xf numFmtId="2" fontId="8" fillId="0" borderId="5" xfId="0" applyNumberFormat="1" applyFont="1" applyBorder="1" applyAlignment="1">
      <alignment horizontal="left" vertical="center" wrapText="1"/>
    </xf>
    <xf numFmtId="43" fontId="8" fillId="0" borderId="5" xfId="8" applyFont="1" applyBorder="1" applyAlignment="1">
      <alignment horizontal="center" vertical="center" wrapText="1"/>
    </xf>
    <xf numFmtId="0" fontId="3" fillId="3" borderId="0" xfId="8" applyNumberFormat="1" applyFont="1" applyFill="1" applyBorder="1" applyAlignment="1" applyProtection="1">
      <alignment horizontal="center" vertical="center" wrapText="1"/>
      <protection locked="0"/>
    </xf>
    <xf numFmtId="0" fontId="3" fillId="0" borderId="6" xfId="0" applyNumberFormat="1" applyFont="1" applyBorder="1" applyAlignment="1">
      <alignment horizontal="center" vertical="center"/>
    </xf>
    <xf numFmtId="4" fontId="0" fillId="0" borderId="0" xfId="0" applyNumberFormat="1"/>
    <xf numFmtId="43" fontId="0" fillId="0" borderId="0" xfId="0" applyNumberFormat="1"/>
    <xf numFmtId="49" fontId="3" fillId="2" borderId="13" xfId="0" applyNumberFormat="1" applyFont="1" applyFill="1" applyBorder="1" applyAlignment="1" applyProtection="1">
      <alignment horizontal="center" vertical="center" wrapText="1"/>
      <protection locked="0"/>
    </xf>
    <xf numFmtId="2" fontId="5" fillId="2" borderId="5" xfId="0" applyNumberFormat="1" applyFont="1" applyFill="1" applyBorder="1" applyAlignment="1" applyProtection="1">
      <alignment horizontal="left" vertical="center" wrapText="1"/>
    </xf>
    <xf numFmtId="41" fontId="3" fillId="2" borderId="5" xfId="0" applyNumberFormat="1" applyFont="1" applyFill="1" applyBorder="1" applyAlignment="1" applyProtection="1">
      <alignment horizontal="center" vertical="center"/>
    </xf>
    <xf numFmtId="43" fontId="3" fillId="2" borderId="5" xfId="8" applyFont="1" applyFill="1" applyBorder="1" applyAlignment="1" applyProtection="1">
      <alignment horizontal="right" vertical="center"/>
    </xf>
    <xf numFmtId="43" fontId="3" fillId="2" borderId="5" xfId="8" applyFont="1" applyFill="1" applyBorder="1" applyAlignment="1" applyProtection="1">
      <alignment horizontal="right" vertical="center" wrapText="1"/>
      <protection locked="0"/>
    </xf>
    <xf numFmtId="43" fontId="3" fillId="0" borderId="14" xfId="8" applyFont="1" applyFill="1" applyBorder="1" applyAlignment="1" applyProtection="1">
      <alignment horizontal="right" vertical="center"/>
    </xf>
    <xf numFmtId="43" fontId="5" fillId="0" borderId="5" xfId="8" applyFont="1" applyBorder="1" applyAlignment="1">
      <alignment horizontal="right" vertical="center"/>
    </xf>
    <xf numFmtId="0" fontId="0" fillId="0" borderId="0" xfId="0" applyFont="1" applyFill="1"/>
    <xf numFmtId="43" fontId="3" fillId="0" borderId="5" xfId="8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/>
    </xf>
    <xf numFmtId="164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166" fontId="3" fillId="0" borderId="5" xfId="8" applyNumberFormat="1" applyFont="1" applyFill="1" applyBorder="1" applyAlignment="1">
      <alignment horizontal="center" vertical="center" wrapText="1"/>
    </xf>
    <xf numFmtId="43" fontId="3" fillId="0" borderId="6" xfId="8" applyFont="1" applyFill="1" applyBorder="1" applyAlignment="1">
      <alignment horizontal="right" vertical="center"/>
    </xf>
    <xf numFmtId="0" fontId="3" fillId="0" borderId="0" xfId="8" applyNumberFormat="1" applyFont="1" applyFill="1" applyBorder="1" applyAlignment="1" applyProtection="1">
      <alignment horizontal="center" vertical="center" wrapText="1"/>
      <protection locked="0"/>
    </xf>
    <xf numFmtId="2" fontId="3" fillId="0" borderId="5" xfId="0" applyNumberFormat="1" applyFont="1" applyFill="1" applyBorder="1" applyAlignment="1">
      <alignment horizontal="left" vertical="center" wrapText="1"/>
    </xf>
    <xf numFmtId="0" fontId="3" fillId="0" borderId="5" xfId="8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41" fontId="3" fillId="0" borderId="1" xfId="0" applyNumberFormat="1" applyFont="1" applyFill="1" applyBorder="1" applyAlignment="1" applyProtection="1">
      <alignment horizontal="center" vertical="center"/>
    </xf>
    <xf numFmtId="43" fontId="3" fillId="0" borderId="1" xfId="8" applyFont="1" applyFill="1" applyBorder="1" applyAlignment="1" applyProtection="1">
      <alignment horizontal="right" vertical="center"/>
    </xf>
    <xf numFmtId="43" fontId="3" fillId="0" borderId="1" xfId="8" applyFont="1" applyFill="1" applyBorder="1" applyAlignment="1" applyProtection="1">
      <alignment horizontal="right" vertical="center" wrapText="1"/>
      <protection locked="0"/>
    </xf>
    <xf numFmtId="43" fontId="3" fillId="0" borderId="1" xfId="8" applyFont="1" applyFill="1" applyBorder="1" applyAlignment="1">
      <alignment horizontal="right" vertical="center"/>
    </xf>
    <xf numFmtId="43" fontId="3" fillId="2" borderId="7" xfId="8" applyFont="1" applyFill="1" applyBorder="1" applyAlignment="1" applyProtection="1">
      <alignment horizontal="right" vertical="center"/>
    </xf>
    <xf numFmtId="0" fontId="5" fillId="0" borderId="6" xfId="0" applyFont="1" applyFill="1" applyBorder="1" applyAlignment="1" applyProtection="1">
      <alignment horizontal="left" vertical="center"/>
    </xf>
    <xf numFmtId="0" fontId="5" fillId="0" borderId="5" xfId="0" applyFont="1" applyFill="1" applyBorder="1" applyAlignment="1" applyProtection="1">
      <alignment horizontal="left" vertical="center"/>
    </xf>
    <xf numFmtId="167" fontId="11" fillId="0" borderId="1" xfId="0" applyNumberFormat="1" applyFont="1" applyBorder="1" applyAlignment="1">
      <alignment vertical="center"/>
    </xf>
    <xf numFmtId="49" fontId="8" fillId="2" borderId="11" xfId="0" applyNumberFormat="1" applyFont="1" applyFill="1" applyBorder="1" applyAlignment="1" applyProtection="1">
      <alignment horizontal="center" vertical="center" wrapText="1"/>
      <protection locked="0"/>
    </xf>
    <xf numFmtId="43" fontId="8" fillId="2" borderId="6" xfId="8" applyFont="1" applyFill="1" applyBorder="1" applyAlignment="1" applyProtection="1">
      <alignment horizontal="right" vertical="center" wrapText="1"/>
      <protection locked="0"/>
    </xf>
    <xf numFmtId="2" fontId="0" fillId="0" borderId="0" xfId="0" applyNumberFormat="1"/>
    <xf numFmtId="0" fontId="3" fillId="0" borderId="17" xfId="0" applyFont="1" applyFill="1" applyBorder="1" applyAlignment="1" applyProtection="1">
      <alignment horizontal="left" vertical="center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49" fontId="3" fillId="2" borderId="18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9" xfId="0" applyNumberFormat="1" applyFont="1" applyFill="1" applyBorder="1" applyAlignment="1" applyProtection="1">
      <alignment horizontal="left" vertical="center" wrapText="1"/>
    </xf>
    <xf numFmtId="41" fontId="3" fillId="2" borderId="19" xfId="0" applyNumberFormat="1" applyFont="1" applyFill="1" applyBorder="1" applyAlignment="1" applyProtection="1">
      <alignment horizontal="center" vertical="center"/>
    </xf>
    <xf numFmtId="43" fontId="3" fillId="2" borderId="19" xfId="8" applyFont="1" applyFill="1" applyBorder="1" applyAlignment="1" applyProtection="1">
      <alignment horizontal="right" vertical="center"/>
    </xf>
    <xf numFmtId="43" fontId="3" fillId="2" borderId="19" xfId="8" applyFont="1" applyFill="1" applyBorder="1" applyAlignment="1" applyProtection="1">
      <alignment horizontal="right" vertical="center" wrapText="1"/>
      <protection locked="0"/>
    </xf>
    <xf numFmtId="43" fontId="3" fillId="0" borderId="17" xfId="8" applyFont="1" applyFill="1" applyBorder="1" applyAlignment="1" applyProtection="1">
      <alignment horizontal="right" vertical="center"/>
    </xf>
    <xf numFmtId="43" fontId="3" fillId="0" borderId="19" xfId="8" applyFont="1" applyBorder="1" applyAlignment="1">
      <alignment horizontal="right" vertical="center"/>
    </xf>
    <xf numFmtId="2" fontId="3" fillId="2" borderId="5" xfId="0" applyNumberFormat="1" applyFont="1" applyFill="1" applyBorder="1" applyAlignment="1" applyProtection="1">
      <alignment horizontal="left" vertical="center" wrapText="1"/>
    </xf>
    <xf numFmtId="0" fontId="3" fillId="0" borderId="5" xfId="0" applyFont="1" applyFill="1" applyBorder="1" applyAlignment="1" applyProtection="1">
      <alignment horizontal="left" vertical="center"/>
    </xf>
    <xf numFmtId="2" fontId="3" fillId="0" borderId="6" xfId="0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17" fontId="5" fillId="0" borderId="2" xfId="0" applyNumberFormat="1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166" fontId="5" fillId="2" borderId="15" xfId="0" applyNumberFormat="1" applyFont="1" applyFill="1" applyBorder="1" applyAlignment="1" applyProtection="1">
      <alignment horizontal="center" vertical="center" wrapText="1"/>
    </xf>
    <xf numFmtId="166" fontId="5" fillId="2" borderId="16" xfId="0" applyNumberFormat="1" applyFont="1" applyFill="1" applyBorder="1" applyAlignment="1" applyProtection="1">
      <alignment horizontal="center" vertical="center" wrapText="1"/>
    </xf>
    <xf numFmtId="166" fontId="5" fillId="2" borderId="12" xfId="0" applyNumberFormat="1" applyFont="1" applyFill="1" applyBorder="1" applyAlignment="1" applyProtection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</cellXfs>
  <cellStyles count="12">
    <cellStyle name="Moeda 2" xfId="1"/>
    <cellStyle name="Normal" xfId="0" builtinId="0"/>
    <cellStyle name="Normal 2" xfId="2"/>
    <cellStyle name="Normal 3" xfId="3"/>
    <cellStyle name="Porcentagem 2" xfId="5"/>
    <cellStyle name="Porcentagem 3" xfId="6"/>
    <cellStyle name="Porcentagem 3 2" xfId="7"/>
    <cellStyle name="Porcentagem 4" xfId="4"/>
    <cellStyle name="Separador de milhares 2" xfId="8"/>
    <cellStyle name="Vírgula 2" xfId="9"/>
    <cellStyle name="Vírgula 3" xfId="10"/>
    <cellStyle name="Vírgula 3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"/>
  <sheetViews>
    <sheetView tabSelected="1" zoomScale="110" zoomScaleNormal="110" workbookViewId="0">
      <selection activeCell="B10" sqref="B10"/>
    </sheetView>
  </sheetViews>
  <sheetFormatPr defaultRowHeight="15" x14ac:dyDescent="0.25"/>
  <cols>
    <col min="1" max="1" width="6.7109375" style="1" customWidth="1"/>
    <col min="2" max="2" width="9.7109375" style="1" customWidth="1"/>
    <col min="3" max="3" width="10.28515625" style="1" customWidth="1"/>
    <col min="4" max="4" width="35.7109375" style="1" customWidth="1"/>
    <col min="5" max="5" width="4.7109375" style="1" customWidth="1"/>
    <col min="6" max="6" width="8.42578125" style="1" customWidth="1"/>
    <col min="7" max="7" width="10.5703125" style="1" bestFit="1" customWidth="1"/>
    <col min="8" max="8" width="10.85546875" style="1" bestFit="1" customWidth="1"/>
    <col min="9" max="9" width="11.5703125" style="1" customWidth="1"/>
    <col min="10" max="10" width="12.85546875" style="1" customWidth="1"/>
    <col min="11" max="11" width="13.28515625" style="1" bestFit="1" customWidth="1"/>
    <col min="12" max="12" width="9.5703125" style="1" bestFit="1" customWidth="1"/>
    <col min="13" max="16384" width="9.140625" style="1"/>
  </cols>
  <sheetData>
    <row r="1" spans="1:12" ht="39.950000000000003" customHeight="1" x14ac:dyDescent="0.25">
      <c r="A1" s="121" t="s">
        <v>101</v>
      </c>
      <c r="B1" s="122"/>
      <c r="C1" s="122"/>
      <c r="D1" s="122"/>
      <c r="E1" s="122"/>
      <c r="F1" s="122"/>
      <c r="G1" s="122"/>
      <c r="H1" s="122"/>
      <c r="I1" s="122"/>
    </row>
    <row r="2" spans="1:12" x14ac:dyDescent="0.25">
      <c r="A2" s="123" t="s">
        <v>99</v>
      </c>
      <c r="B2" s="123"/>
      <c r="C2" s="123"/>
      <c r="D2" s="123"/>
      <c r="E2" s="123"/>
      <c r="F2" s="123"/>
      <c r="G2" s="123"/>
      <c r="H2" s="123"/>
      <c r="I2" s="123"/>
    </row>
    <row r="3" spans="1:12" x14ac:dyDescent="0.25">
      <c r="A3" s="124" t="s">
        <v>100</v>
      </c>
      <c r="B3" s="124"/>
      <c r="C3" s="124"/>
      <c r="D3" s="124"/>
      <c r="E3" s="124"/>
      <c r="F3" s="124"/>
      <c r="G3" s="124"/>
      <c r="H3" s="124"/>
      <c r="I3" s="124"/>
    </row>
    <row r="4" spans="1:12" x14ac:dyDescent="0.25">
      <c r="A4" s="124" t="s">
        <v>367</v>
      </c>
      <c r="B4" s="124"/>
      <c r="C4" s="124"/>
      <c r="D4" s="124"/>
      <c r="E4" s="124"/>
      <c r="F4" s="124"/>
      <c r="G4" s="124"/>
      <c r="H4" s="124"/>
      <c r="I4" s="124"/>
    </row>
    <row r="5" spans="1:12" x14ac:dyDescent="0.25">
      <c r="A5" s="125" t="s">
        <v>350</v>
      </c>
      <c r="B5" s="125"/>
      <c r="C5" s="125"/>
      <c r="D5" s="125"/>
      <c r="E5" s="125"/>
      <c r="F5" s="125"/>
      <c r="G5" s="125"/>
      <c r="H5" s="125"/>
      <c r="I5" s="125"/>
    </row>
    <row r="6" spans="1:12" x14ac:dyDescent="0.25">
      <c r="A6" s="129" t="s">
        <v>363</v>
      </c>
      <c r="B6" s="129"/>
      <c r="C6" s="129"/>
      <c r="D6" s="129"/>
      <c r="E6" s="129"/>
      <c r="F6" s="129"/>
      <c r="G6" s="129"/>
      <c r="H6" s="129"/>
      <c r="I6" s="129"/>
    </row>
    <row r="7" spans="1:12" x14ac:dyDescent="0.25">
      <c r="A7" s="126" t="s">
        <v>283</v>
      </c>
      <c r="B7" s="127"/>
      <c r="C7" s="128" t="s">
        <v>337</v>
      </c>
      <c r="D7" s="128"/>
      <c r="E7" s="22"/>
      <c r="F7" s="23"/>
      <c r="G7" s="28"/>
      <c r="H7" s="27" t="s">
        <v>98</v>
      </c>
      <c r="I7" s="26">
        <v>0.2984</v>
      </c>
    </row>
    <row r="8" spans="1:12" ht="22.5" x14ac:dyDescent="0.25">
      <c r="A8" s="6" t="s">
        <v>1</v>
      </c>
      <c r="B8" s="9" t="s">
        <v>2</v>
      </c>
      <c r="C8" s="4" t="s">
        <v>3</v>
      </c>
      <c r="D8" s="2" t="s">
        <v>4</v>
      </c>
      <c r="E8" s="24" t="s">
        <v>5</v>
      </c>
      <c r="F8" s="25" t="s">
        <v>6</v>
      </c>
      <c r="G8" s="2" t="s">
        <v>7</v>
      </c>
      <c r="H8" s="2" t="s">
        <v>8</v>
      </c>
      <c r="I8" s="3" t="s">
        <v>9</v>
      </c>
    </row>
    <row r="9" spans="1:12" x14ac:dyDescent="0.25">
      <c r="A9" s="136" t="s">
        <v>368</v>
      </c>
      <c r="B9" s="137"/>
      <c r="C9" s="137"/>
      <c r="D9" s="137"/>
      <c r="E9" s="137"/>
      <c r="F9" s="137"/>
      <c r="G9" s="137"/>
      <c r="H9" s="137"/>
      <c r="I9" s="138"/>
      <c r="J9" s="75"/>
      <c r="K9" s="75"/>
    </row>
    <row r="10" spans="1:12" x14ac:dyDescent="0.25">
      <c r="A10" s="102">
        <v>1</v>
      </c>
      <c r="B10" s="14"/>
      <c r="C10" s="15"/>
      <c r="D10" s="19" t="s">
        <v>12</v>
      </c>
      <c r="E10" s="12" t="s">
        <v>0</v>
      </c>
      <c r="F10" s="13">
        <v>0</v>
      </c>
      <c r="G10" s="16">
        <v>0</v>
      </c>
      <c r="H10" s="7">
        <v>0</v>
      </c>
      <c r="I10" s="20">
        <f>SUM(I11:I13)</f>
        <v>9342.8399999999983</v>
      </c>
    </row>
    <row r="11" spans="1:12" ht="67.5" x14ac:dyDescent="0.25">
      <c r="A11" s="10" t="s">
        <v>11</v>
      </c>
      <c r="B11" s="14" t="s">
        <v>102</v>
      </c>
      <c r="C11" s="17" t="s">
        <v>103</v>
      </c>
      <c r="D11" s="18" t="s">
        <v>104</v>
      </c>
      <c r="E11" s="12" t="s">
        <v>105</v>
      </c>
      <c r="F11" s="113">
        <f>'MEMÓRIA DE CÁLCULO'!E5</f>
        <v>1</v>
      </c>
      <c r="G11" s="16">
        <v>1099.6199999999999</v>
      </c>
      <c r="H11" s="7">
        <f t="shared" ref="H11:H17" si="0">ROUND(G11+(G11*$I$7),2)</f>
        <v>1427.75</v>
      </c>
      <c r="I11" s="8">
        <f>ROUND(F11*H11,2)</f>
        <v>1427.75</v>
      </c>
      <c r="K11" s="11"/>
      <c r="L11" s="11"/>
    </row>
    <row r="12" spans="1:12" s="36" customFormat="1" ht="45" x14ac:dyDescent="0.25">
      <c r="A12" s="10" t="s">
        <v>15</v>
      </c>
      <c r="B12" s="94" t="s">
        <v>102</v>
      </c>
      <c r="C12" s="95" t="s">
        <v>274</v>
      </c>
      <c r="D12" s="96" t="s">
        <v>275</v>
      </c>
      <c r="E12" s="97" t="s">
        <v>105</v>
      </c>
      <c r="F12" s="101">
        <f>'MEMÓRIA DE CÁLCULO'!E9</f>
        <v>1</v>
      </c>
      <c r="G12" s="99">
        <v>5444.61</v>
      </c>
      <c r="H12" s="98">
        <f t="shared" si="0"/>
        <v>7069.28</v>
      </c>
      <c r="I12" s="100">
        <f t="shared" ref="I12:I31" si="1">ROUND(F12*H12,2)</f>
        <v>7069.28</v>
      </c>
      <c r="K12" s="11"/>
      <c r="L12" s="11"/>
    </row>
    <row r="13" spans="1:12" x14ac:dyDescent="0.25">
      <c r="A13" s="108" t="s">
        <v>36</v>
      </c>
      <c r="B13" s="109" t="s">
        <v>102</v>
      </c>
      <c r="C13" s="110" t="s">
        <v>106</v>
      </c>
      <c r="D13" s="111" t="s">
        <v>107</v>
      </c>
      <c r="E13" s="112" t="s">
        <v>14</v>
      </c>
      <c r="F13" s="113">
        <v>89.98</v>
      </c>
      <c r="G13" s="114">
        <v>7.24</v>
      </c>
      <c r="H13" s="115">
        <f t="shared" si="0"/>
        <v>9.4</v>
      </c>
      <c r="I13" s="116">
        <f t="shared" si="1"/>
        <v>845.81</v>
      </c>
      <c r="J13" s="107"/>
      <c r="K13" s="11"/>
      <c r="L13" s="11"/>
    </row>
    <row r="14" spans="1:12" x14ac:dyDescent="0.25">
      <c r="A14" s="103">
        <v>2</v>
      </c>
      <c r="B14" s="14"/>
      <c r="C14" s="77"/>
      <c r="D14" s="78" t="s">
        <v>16</v>
      </c>
      <c r="E14" s="79" t="s">
        <v>0</v>
      </c>
      <c r="F14" s="80">
        <f>'MEMÓRIA DE CÁLCULO'!E21</f>
        <v>0</v>
      </c>
      <c r="G14" s="81"/>
      <c r="H14" s="82">
        <f t="shared" si="0"/>
        <v>0</v>
      </c>
      <c r="I14" s="83">
        <f>SUM(I15:I26)</f>
        <v>77626.259999999995</v>
      </c>
    </row>
    <row r="15" spans="1:12" x14ac:dyDescent="0.25">
      <c r="A15" s="118" t="s">
        <v>284</v>
      </c>
      <c r="B15" s="14" t="s">
        <v>102</v>
      </c>
      <c r="C15" s="77" t="s">
        <v>351</v>
      </c>
      <c r="D15" s="117" t="s">
        <v>352</v>
      </c>
      <c r="E15" s="79" t="s">
        <v>18</v>
      </c>
      <c r="F15" s="13">
        <v>7.8</v>
      </c>
      <c r="G15" s="16">
        <v>47.94</v>
      </c>
      <c r="H15" s="7">
        <f t="shared" si="0"/>
        <v>62.25</v>
      </c>
      <c r="I15" s="8">
        <f t="shared" ref="I15" si="2">ROUND(F15*H15,2)</f>
        <v>485.55</v>
      </c>
      <c r="J15" s="107"/>
    </row>
    <row r="16" spans="1:12" ht="22.5" x14ac:dyDescent="0.25">
      <c r="A16" s="118" t="s">
        <v>285</v>
      </c>
      <c r="B16" s="14" t="s">
        <v>102</v>
      </c>
      <c r="C16" s="77" t="s">
        <v>353</v>
      </c>
      <c r="D16" s="117" t="s">
        <v>354</v>
      </c>
      <c r="E16" s="79" t="s">
        <v>20</v>
      </c>
      <c r="F16" s="13">
        <v>108</v>
      </c>
      <c r="G16" s="16">
        <v>47.94</v>
      </c>
      <c r="H16" s="7">
        <f t="shared" si="0"/>
        <v>62.25</v>
      </c>
      <c r="I16" s="8">
        <f t="shared" ref="I16" si="3">ROUND(F16*H16,2)</f>
        <v>6723</v>
      </c>
      <c r="J16" s="107"/>
    </row>
    <row r="17" spans="1:10" ht="26.25" customHeight="1" x14ac:dyDescent="0.25">
      <c r="A17" s="118" t="s">
        <v>286</v>
      </c>
      <c r="B17" s="14" t="s">
        <v>102</v>
      </c>
      <c r="C17" s="17" t="s">
        <v>109</v>
      </c>
      <c r="D17" s="18" t="s">
        <v>110</v>
      </c>
      <c r="E17" s="12" t="s">
        <v>14</v>
      </c>
      <c r="F17" s="13">
        <v>92.04</v>
      </c>
      <c r="G17" s="16">
        <v>40.56</v>
      </c>
      <c r="H17" s="7">
        <f t="shared" si="0"/>
        <v>52.66</v>
      </c>
      <c r="I17" s="8">
        <f t="shared" si="1"/>
        <v>4846.83</v>
      </c>
    </row>
    <row r="18" spans="1:10" ht="37.5" customHeight="1" x14ac:dyDescent="0.25">
      <c r="A18" s="118" t="s">
        <v>287</v>
      </c>
      <c r="B18" s="14" t="s">
        <v>102</v>
      </c>
      <c r="C18" s="17" t="s">
        <v>111</v>
      </c>
      <c r="D18" s="18" t="s">
        <v>112</v>
      </c>
      <c r="E18" s="12" t="s">
        <v>18</v>
      </c>
      <c r="F18" s="13">
        <v>13.22</v>
      </c>
      <c r="G18" s="16">
        <v>358.74</v>
      </c>
      <c r="H18" s="7">
        <f t="shared" ref="H18:H19" si="4">ROUND(G18+(G18*$I$7),2)</f>
        <v>465.79</v>
      </c>
      <c r="I18" s="8">
        <f t="shared" ref="I18:I19" si="5">ROUND(F18*H18,2)</f>
        <v>6157.74</v>
      </c>
      <c r="J18" s="107"/>
    </row>
    <row r="19" spans="1:10" x14ac:dyDescent="0.25">
      <c r="A19" s="118" t="s">
        <v>288</v>
      </c>
      <c r="B19" s="14" t="s">
        <v>102</v>
      </c>
      <c r="C19" s="17" t="s">
        <v>113</v>
      </c>
      <c r="D19" s="18" t="s">
        <v>114</v>
      </c>
      <c r="E19" s="12" t="s">
        <v>24</v>
      </c>
      <c r="F19" s="13">
        <v>1454.2</v>
      </c>
      <c r="G19" s="16">
        <v>12.3</v>
      </c>
      <c r="H19" s="7">
        <f t="shared" si="4"/>
        <v>15.97</v>
      </c>
      <c r="I19" s="8">
        <f t="shared" si="5"/>
        <v>23223.57</v>
      </c>
    </row>
    <row r="20" spans="1:10" ht="37.5" customHeight="1" x14ac:dyDescent="0.25">
      <c r="A20" s="118" t="s">
        <v>289</v>
      </c>
      <c r="B20" s="14" t="s">
        <v>102</v>
      </c>
      <c r="C20" s="105" t="s">
        <v>325</v>
      </c>
      <c r="D20" s="18" t="s">
        <v>326</v>
      </c>
      <c r="E20" s="12" t="s">
        <v>14</v>
      </c>
      <c r="F20" s="13">
        <v>141.75</v>
      </c>
      <c r="G20" s="16">
        <v>40.5</v>
      </c>
      <c r="H20" s="7">
        <f t="shared" ref="H20:H58" si="6">ROUND(G20+(G20*$I$7),2)</f>
        <v>52.59</v>
      </c>
      <c r="I20" s="8">
        <f t="shared" si="1"/>
        <v>7454.63</v>
      </c>
      <c r="J20" s="107"/>
    </row>
    <row r="21" spans="1:10" ht="56.25" x14ac:dyDescent="0.25">
      <c r="A21" s="118" t="s">
        <v>290</v>
      </c>
      <c r="B21" s="14" t="s">
        <v>102</v>
      </c>
      <c r="C21" s="17" t="s">
        <v>115</v>
      </c>
      <c r="D21" s="18" t="s">
        <v>116</v>
      </c>
      <c r="E21" s="12" t="s">
        <v>20</v>
      </c>
      <c r="F21" s="13">
        <v>94.5</v>
      </c>
      <c r="G21" s="16">
        <v>13.81</v>
      </c>
      <c r="H21" s="7">
        <f t="shared" si="6"/>
        <v>17.93</v>
      </c>
      <c r="I21" s="8">
        <f t="shared" si="1"/>
        <v>1694.39</v>
      </c>
      <c r="J21" s="107"/>
    </row>
    <row r="22" spans="1:10" ht="45" x14ac:dyDescent="0.25">
      <c r="A22" s="118" t="s">
        <v>291</v>
      </c>
      <c r="B22" s="14" t="s">
        <v>102</v>
      </c>
      <c r="C22" s="17" t="s">
        <v>117</v>
      </c>
      <c r="D22" s="18" t="s">
        <v>118</v>
      </c>
      <c r="E22" s="12" t="s">
        <v>14</v>
      </c>
      <c r="F22" s="13">
        <v>283.5</v>
      </c>
      <c r="G22" s="16">
        <v>6.47</v>
      </c>
      <c r="H22" s="7">
        <f t="shared" si="6"/>
        <v>8.4</v>
      </c>
      <c r="I22" s="8">
        <f t="shared" si="1"/>
        <v>2381.4</v>
      </c>
    </row>
    <row r="23" spans="1:10" ht="33.75" x14ac:dyDescent="0.25">
      <c r="A23" s="118" t="s">
        <v>292</v>
      </c>
      <c r="B23" s="14" t="s">
        <v>102</v>
      </c>
      <c r="C23" s="17" t="s">
        <v>119</v>
      </c>
      <c r="D23" s="18" t="s">
        <v>120</v>
      </c>
      <c r="E23" s="12" t="s">
        <v>14</v>
      </c>
      <c r="F23" s="13">
        <v>283.5</v>
      </c>
      <c r="G23" s="16">
        <v>23.87</v>
      </c>
      <c r="H23" s="7">
        <f t="shared" si="6"/>
        <v>30.99</v>
      </c>
      <c r="I23" s="8">
        <f t="shared" si="1"/>
        <v>8785.67</v>
      </c>
    </row>
    <row r="24" spans="1:10" ht="29.25" customHeight="1" x14ac:dyDescent="0.25">
      <c r="A24" s="118" t="s">
        <v>293</v>
      </c>
      <c r="B24" s="14" t="s">
        <v>102</v>
      </c>
      <c r="C24" s="17" t="s">
        <v>121</v>
      </c>
      <c r="D24" s="18" t="s">
        <v>122</v>
      </c>
      <c r="E24" s="12" t="s">
        <v>14</v>
      </c>
      <c r="F24" s="13">
        <v>18.899999999999999</v>
      </c>
      <c r="G24" s="16">
        <v>31.83</v>
      </c>
      <c r="H24" s="7">
        <f t="shared" si="6"/>
        <v>41.33</v>
      </c>
      <c r="I24" s="8">
        <f t="shared" si="1"/>
        <v>781.14</v>
      </c>
    </row>
    <row r="25" spans="1:10" ht="28.5" customHeight="1" x14ac:dyDescent="0.25">
      <c r="A25" s="118" t="s">
        <v>294</v>
      </c>
      <c r="B25" s="14" t="s">
        <v>102</v>
      </c>
      <c r="C25" s="17" t="s">
        <v>340</v>
      </c>
      <c r="D25" s="18" t="s">
        <v>341</v>
      </c>
      <c r="E25" s="12" t="s">
        <v>14</v>
      </c>
      <c r="F25" s="13">
        <v>269.94</v>
      </c>
      <c r="G25" s="16">
        <v>10.49</v>
      </c>
      <c r="H25" s="7">
        <f t="shared" si="6"/>
        <v>13.62</v>
      </c>
      <c r="I25" s="8">
        <f t="shared" si="1"/>
        <v>3676.58</v>
      </c>
    </row>
    <row r="26" spans="1:10" ht="27" customHeight="1" x14ac:dyDescent="0.25">
      <c r="A26" s="118" t="s">
        <v>355</v>
      </c>
      <c r="B26" s="14" t="s">
        <v>102</v>
      </c>
      <c r="C26" s="17" t="s">
        <v>256</v>
      </c>
      <c r="D26" s="18" t="s">
        <v>257</v>
      </c>
      <c r="E26" s="12" t="s">
        <v>14</v>
      </c>
      <c r="F26" s="13">
        <v>89.98</v>
      </c>
      <c r="G26" s="16">
        <v>97.71</v>
      </c>
      <c r="H26" s="7">
        <f t="shared" si="6"/>
        <v>126.87</v>
      </c>
      <c r="I26" s="8">
        <f t="shared" si="1"/>
        <v>11415.76</v>
      </c>
      <c r="J26" s="107"/>
    </row>
    <row r="27" spans="1:10" x14ac:dyDescent="0.25">
      <c r="A27" s="102">
        <v>3</v>
      </c>
      <c r="B27" s="14"/>
      <c r="C27" s="17"/>
      <c r="D27" s="21" t="s">
        <v>37</v>
      </c>
      <c r="E27" s="12" t="s">
        <v>0</v>
      </c>
      <c r="F27" s="13">
        <f>'MEMÓRIA DE CÁLCULO'!E47</f>
        <v>0</v>
      </c>
      <c r="G27" s="16"/>
      <c r="H27" s="7">
        <f t="shared" si="6"/>
        <v>0</v>
      </c>
      <c r="I27" s="20">
        <f>SUM(I28:I31)</f>
        <v>38737.829999999994</v>
      </c>
    </row>
    <row r="28" spans="1:10" ht="25.5" customHeight="1" x14ac:dyDescent="0.25">
      <c r="A28" s="5" t="s">
        <v>295</v>
      </c>
      <c r="B28" s="14" t="s">
        <v>102</v>
      </c>
      <c r="C28" s="17" t="s">
        <v>329</v>
      </c>
      <c r="D28" s="18" t="s">
        <v>330</v>
      </c>
      <c r="E28" s="12" t="s">
        <v>14</v>
      </c>
      <c r="F28" s="13">
        <v>138.58000000000001</v>
      </c>
      <c r="G28" s="106">
        <v>123.21</v>
      </c>
      <c r="H28" s="7">
        <f t="shared" si="6"/>
        <v>159.97999999999999</v>
      </c>
      <c r="I28" s="8">
        <f t="shared" si="1"/>
        <v>22170.03</v>
      </c>
      <c r="J28" s="107"/>
    </row>
    <row r="29" spans="1:10" ht="26.25" customHeight="1" x14ac:dyDescent="0.25">
      <c r="A29" s="5" t="s">
        <v>296</v>
      </c>
      <c r="B29" s="14" t="s">
        <v>102</v>
      </c>
      <c r="C29" s="17" t="s">
        <v>331</v>
      </c>
      <c r="D29" s="18" t="s">
        <v>332</v>
      </c>
      <c r="E29" s="12" t="s">
        <v>14</v>
      </c>
      <c r="F29" s="13">
        <v>138.58000000000001</v>
      </c>
      <c r="G29" s="16">
        <v>57.49</v>
      </c>
      <c r="H29" s="7">
        <f t="shared" si="6"/>
        <v>74.650000000000006</v>
      </c>
      <c r="I29" s="8">
        <f t="shared" si="1"/>
        <v>10345</v>
      </c>
      <c r="J29" s="107"/>
    </row>
    <row r="30" spans="1:10" ht="24.75" customHeight="1" x14ac:dyDescent="0.25">
      <c r="A30" s="5" t="s">
        <v>297</v>
      </c>
      <c r="B30" s="14" t="s">
        <v>102</v>
      </c>
      <c r="C30" s="17" t="s">
        <v>123</v>
      </c>
      <c r="D30" s="18" t="s">
        <v>124</v>
      </c>
      <c r="E30" s="12" t="s">
        <v>20</v>
      </c>
      <c r="F30" s="13">
        <v>60</v>
      </c>
      <c r="G30" s="16">
        <v>62.74</v>
      </c>
      <c r="H30" s="7">
        <f t="shared" si="6"/>
        <v>81.459999999999994</v>
      </c>
      <c r="I30" s="8">
        <f t="shared" si="1"/>
        <v>4887.6000000000004</v>
      </c>
    </row>
    <row r="31" spans="1:10" ht="26.25" customHeight="1" x14ac:dyDescent="0.25">
      <c r="A31" s="5" t="s">
        <v>298</v>
      </c>
      <c r="B31" s="14" t="s">
        <v>102</v>
      </c>
      <c r="C31" s="17" t="s">
        <v>125</v>
      </c>
      <c r="D31" s="18" t="s">
        <v>126</v>
      </c>
      <c r="E31" s="12" t="s">
        <v>20</v>
      </c>
      <c r="F31" s="13">
        <v>16</v>
      </c>
      <c r="G31" s="16">
        <v>64.27</v>
      </c>
      <c r="H31" s="7">
        <f t="shared" si="6"/>
        <v>83.45</v>
      </c>
      <c r="I31" s="8">
        <f t="shared" si="1"/>
        <v>1335.2</v>
      </c>
    </row>
    <row r="32" spans="1:10" s="36" customFormat="1" x14ac:dyDescent="0.25">
      <c r="A32" s="102">
        <v>4</v>
      </c>
      <c r="B32" s="30"/>
      <c r="C32" s="31"/>
      <c r="D32" s="32" t="s">
        <v>54</v>
      </c>
      <c r="E32" s="33" t="s">
        <v>0</v>
      </c>
      <c r="F32" s="13">
        <f>'MEMÓRIA DE CÁLCULO'!E71</f>
        <v>0</v>
      </c>
      <c r="G32" s="34"/>
      <c r="H32" s="7">
        <f t="shared" si="6"/>
        <v>0</v>
      </c>
      <c r="I32" s="35">
        <f>SUM(I33:I37)</f>
        <v>18679.8</v>
      </c>
    </row>
    <row r="33" spans="1:10" s="36" customFormat="1" ht="56.25" x14ac:dyDescent="0.25">
      <c r="A33" s="5" t="s">
        <v>299</v>
      </c>
      <c r="B33" s="30" t="s">
        <v>102</v>
      </c>
      <c r="C33" s="31" t="s">
        <v>364</v>
      </c>
      <c r="D33" s="119" t="s">
        <v>365</v>
      </c>
      <c r="E33" s="33" t="s">
        <v>14</v>
      </c>
      <c r="F33" s="13">
        <v>89.98</v>
      </c>
      <c r="G33" s="16">
        <v>37.54</v>
      </c>
      <c r="H33" s="7">
        <f t="shared" ref="H33" si="7">ROUND(G33+(G33*$I$7),2)</f>
        <v>48.74</v>
      </c>
      <c r="I33" s="8">
        <f t="shared" ref="I33" si="8">ROUND(F33*H33,2)</f>
        <v>4385.63</v>
      </c>
    </row>
    <row r="34" spans="1:10" ht="28.5" customHeight="1" x14ac:dyDescent="0.25">
      <c r="A34" s="5" t="s">
        <v>300</v>
      </c>
      <c r="B34" s="14" t="s">
        <v>102</v>
      </c>
      <c r="C34" s="17" t="s">
        <v>127</v>
      </c>
      <c r="D34" s="18" t="s">
        <v>128</v>
      </c>
      <c r="E34" s="12" t="s">
        <v>14</v>
      </c>
      <c r="F34" s="13">
        <v>89.98</v>
      </c>
      <c r="G34" s="16">
        <v>29.93</v>
      </c>
      <c r="H34" s="7">
        <f t="shared" si="6"/>
        <v>38.86</v>
      </c>
      <c r="I34" s="8">
        <f t="shared" ref="I34:I37" si="9">ROUND(F34*H34,2)</f>
        <v>3496.62</v>
      </c>
      <c r="J34" s="107"/>
    </row>
    <row r="35" spans="1:10" ht="60.75" customHeight="1" x14ac:dyDescent="0.25">
      <c r="A35" s="5" t="s">
        <v>301</v>
      </c>
      <c r="B35" s="14" t="s">
        <v>102</v>
      </c>
      <c r="C35" s="17" t="s">
        <v>129</v>
      </c>
      <c r="D35" s="18" t="s">
        <v>130</v>
      </c>
      <c r="E35" s="12" t="s">
        <v>14</v>
      </c>
      <c r="F35" s="13">
        <v>89.98</v>
      </c>
      <c r="G35" s="16">
        <v>70.56</v>
      </c>
      <c r="H35" s="7">
        <f t="shared" si="6"/>
        <v>91.62</v>
      </c>
      <c r="I35" s="8">
        <f t="shared" si="9"/>
        <v>8243.9699999999993</v>
      </c>
      <c r="J35" s="107"/>
    </row>
    <row r="36" spans="1:10" ht="37.5" customHeight="1" x14ac:dyDescent="0.25">
      <c r="A36" s="5" t="s">
        <v>302</v>
      </c>
      <c r="B36" s="14" t="s">
        <v>102</v>
      </c>
      <c r="C36" s="17" t="s">
        <v>222</v>
      </c>
      <c r="D36" s="18" t="s">
        <v>223</v>
      </c>
      <c r="E36" s="12" t="s">
        <v>20</v>
      </c>
      <c r="F36" s="13">
        <v>53.7</v>
      </c>
      <c r="G36" s="16">
        <v>14.67</v>
      </c>
      <c r="H36" s="7">
        <f t="shared" si="6"/>
        <v>19.05</v>
      </c>
      <c r="I36" s="8">
        <f t="shared" si="9"/>
        <v>1022.99</v>
      </c>
    </row>
    <row r="37" spans="1:10" ht="26.25" customHeight="1" x14ac:dyDescent="0.25">
      <c r="A37" s="5" t="s">
        <v>366</v>
      </c>
      <c r="B37" s="14" t="s">
        <v>102</v>
      </c>
      <c r="C37" s="17" t="s">
        <v>132</v>
      </c>
      <c r="D37" s="18" t="s">
        <v>131</v>
      </c>
      <c r="E37" s="12" t="s">
        <v>14</v>
      </c>
      <c r="F37" s="13">
        <v>27.9</v>
      </c>
      <c r="G37" s="16">
        <v>42.25</v>
      </c>
      <c r="H37" s="7">
        <f t="shared" si="6"/>
        <v>54.86</v>
      </c>
      <c r="I37" s="8">
        <f t="shared" si="9"/>
        <v>1530.59</v>
      </c>
    </row>
    <row r="38" spans="1:10" x14ac:dyDescent="0.25">
      <c r="A38" s="102">
        <v>5</v>
      </c>
      <c r="B38" s="14"/>
      <c r="C38" s="17"/>
      <c r="D38" s="21" t="s">
        <v>60</v>
      </c>
      <c r="E38" s="12" t="s">
        <v>0</v>
      </c>
      <c r="F38" s="13">
        <f>'MEMÓRIA DE CÁLCULO'!E78</f>
        <v>0</v>
      </c>
      <c r="G38" s="16"/>
      <c r="H38" s="7">
        <f t="shared" si="6"/>
        <v>0</v>
      </c>
      <c r="I38" s="20">
        <f>SUM(I39:I43)</f>
        <v>10250.630000000001</v>
      </c>
    </row>
    <row r="39" spans="1:10" ht="27.75" customHeight="1" x14ac:dyDescent="0.25">
      <c r="A39" s="5" t="s">
        <v>303</v>
      </c>
      <c r="B39" s="14" t="s">
        <v>102</v>
      </c>
      <c r="C39" s="17" t="s">
        <v>359</v>
      </c>
      <c r="D39" s="18" t="s">
        <v>360</v>
      </c>
      <c r="E39" s="12" t="s">
        <v>47</v>
      </c>
      <c r="F39" s="13">
        <v>2</v>
      </c>
      <c r="G39" s="16">
        <v>479.43</v>
      </c>
      <c r="H39" s="7">
        <f t="shared" si="6"/>
        <v>622.49</v>
      </c>
      <c r="I39" s="8">
        <f t="shared" ref="I39:I43" si="10">ROUND(F39*H39,2)</f>
        <v>1244.98</v>
      </c>
    </row>
    <row r="40" spans="1:10" ht="24.75" customHeight="1" x14ac:dyDescent="0.25">
      <c r="A40" s="5" t="s">
        <v>362</v>
      </c>
      <c r="B40" s="14" t="s">
        <v>102</v>
      </c>
      <c r="C40" s="17" t="s">
        <v>356</v>
      </c>
      <c r="D40" s="18" t="s">
        <v>357</v>
      </c>
      <c r="E40" s="12" t="s">
        <v>14</v>
      </c>
      <c r="F40" s="13">
        <v>11.18</v>
      </c>
      <c r="G40" s="16">
        <v>489.54</v>
      </c>
      <c r="H40" s="7">
        <f t="shared" si="6"/>
        <v>635.62</v>
      </c>
      <c r="I40" s="8">
        <f t="shared" si="10"/>
        <v>7106.23</v>
      </c>
    </row>
    <row r="41" spans="1:10" ht="51.75" customHeight="1" x14ac:dyDescent="0.25">
      <c r="A41" s="5" t="s">
        <v>304</v>
      </c>
      <c r="B41" s="14" t="s">
        <v>102</v>
      </c>
      <c r="C41" s="17" t="s">
        <v>358</v>
      </c>
      <c r="D41" s="18" t="s">
        <v>361</v>
      </c>
      <c r="E41" s="12" t="s">
        <v>14</v>
      </c>
      <c r="F41" s="13">
        <v>11.18</v>
      </c>
      <c r="G41" s="16">
        <v>92.54</v>
      </c>
      <c r="H41" s="7">
        <f t="shared" ref="H41" si="11">ROUND(G41+(G41*$I$7),2)</f>
        <v>120.15</v>
      </c>
      <c r="I41" s="8">
        <f t="shared" ref="I41" si="12">ROUND(F41*H41,2)</f>
        <v>1343.28</v>
      </c>
    </row>
    <row r="42" spans="1:10" x14ac:dyDescent="0.25">
      <c r="A42" s="5" t="s">
        <v>305</v>
      </c>
      <c r="B42" s="14" t="s">
        <v>102</v>
      </c>
      <c r="C42" s="17" t="s">
        <v>133</v>
      </c>
      <c r="D42" s="18" t="s">
        <v>134</v>
      </c>
      <c r="E42" s="12" t="s">
        <v>197</v>
      </c>
      <c r="F42" s="13">
        <v>0.4</v>
      </c>
      <c r="G42" s="16">
        <v>204.28</v>
      </c>
      <c r="H42" s="7">
        <f t="shared" si="6"/>
        <v>265.24</v>
      </c>
      <c r="I42" s="8">
        <f t="shared" si="10"/>
        <v>106.1</v>
      </c>
    </row>
    <row r="43" spans="1:10" x14ac:dyDescent="0.25">
      <c r="A43" s="5" t="s">
        <v>306</v>
      </c>
      <c r="B43" s="14" t="s">
        <v>102</v>
      </c>
      <c r="C43" s="17" t="s">
        <v>228</v>
      </c>
      <c r="D43" s="18" t="s">
        <v>229</v>
      </c>
      <c r="E43" s="12" t="s">
        <v>197</v>
      </c>
      <c r="F43" s="13">
        <v>1.72</v>
      </c>
      <c r="G43" s="16">
        <v>201.52</v>
      </c>
      <c r="H43" s="7">
        <f t="shared" si="6"/>
        <v>261.64999999999998</v>
      </c>
      <c r="I43" s="8">
        <f t="shared" si="10"/>
        <v>450.04</v>
      </c>
    </row>
    <row r="44" spans="1:10" x14ac:dyDescent="0.25">
      <c r="A44" s="102">
        <v>6</v>
      </c>
      <c r="B44" s="14"/>
      <c r="C44" s="17"/>
      <c r="D44" s="21" t="s">
        <v>342</v>
      </c>
      <c r="E44" s="12" t="s">
        <v>0</v>
      </c>
      <c r="F44" s="13">
        <f>'MEMÓRIA DE CÁLCULO'!E88</f>
        <v>0</v>
      </c>
      <c r="G44" s="16"/>
      <c r="H44" s="7">
        <f t="shared" si="6"/>
        <v>0</v>
      </c>
      <c r="I44" s="20">
        <f>SUM(I45:I48)</f>
        <v>15310.6</v>
      </c>
    </row>
    <row r="45" spans="1:10" ht="36.75" customHeight="1" x14ac:dyDescent="0.25">
      <c r="A45" s="5" t="s">
        <v>307</v>
      </c>
      <c r="B45" s="14" t="s">
        <v>102</v>
      </c>
      <c r="C45" s="17" t="s">
        <v>135</v>
      </c>
      <c r="D45" s="18" t="s">
        <v>136</v>
      </c>
      <c r="E45" s="12" t="s">
        <v>14</v>
      </c>
      <c r="F45" s="13">
        <v>113.97</v>
      </c>
      <c r="G45" s="16">
        <v>17.62</v>
      </c>
      <c r="H45" s="7">
        <f t="shared" si="6"/>
        <v>22.88</v>
      </c>
      <c r="I45" s="8">
        <f t="shared" ref="I45:I48" si="13">ROUND(F45*H45,2)</f>
        <v>2607.63</v>
      </c>
      <c r="J45" s="107"/>
    </row>
    <row r="46" spans="1:10" x14ac:dyDescent="0.25">
      <c r="A46" s="5" t="s">
        <v>308</v>
      </c>
      <c r="B46" s="14" t="s">
        <v>102</v>
      </c>
      <c r="C46" s="17" t="s">
        <v>338</v>
      </c>
      <c r="D46" s="18" t="s">
        <v>339</v>
      </c>
      <c r="E46" s="12" t="s">
        <v>14</v>
      </c>
      <c r="F46" s="13">
        <v>77</v>
      </c>
      <c r="G46" s="16">
        <v>70.23</v>
      </c>
      <c r="H46" s="7">
        <f t="shared" si="6"/>
        <v>91.19</v>
      </c>
      <c r="I46" s="8">
        <f t="shared" si="13"/>
        <v>7021.63</v>
      </c>
    </row>
    <row r="47" spans="1:10" ht="39" customHeight="1" x14ac:dyDescent="0.25">
      <c r="A47" s="5" t="s">
        <v>309</v>
      </c>
      <c r="B47" s="14" t="s">
        <v>102</v>
      </c>
      <c r="C47" s="17" t="s">
        <v>137</v>
      </c>
      <c r="D47" s="18" t="s">
        <v>138</v>
      </c>
      <c r="E47" s="12" t="s">
        <v>14</v>
      </c>
      <c r="F47" s="13">
        <v>283.5</v>
      </c>
      <c r="G47" s="16">
        <v>10.95</v>
      </c>
      <c r="H47" s="7">
        <f t="shared" si="6"/>
        <v>14.22</v>
      </c>
      <c r="I47" s="8">
        <f t="shared" si="13"/>
        <v>4031.37</v>
      </c>
    </row>
    <row r="48" spans="1:10" ht="41.25" customHeight="1" x14ac:dyDescent="0.25">
      <c r="A48" s="5" t="s">
        <v>327</v>
      </c>
      <c r="B48" s="14" t="s">
        <v>102</v>
      </c>
      <c r="C48" s="17" t="s">
        <v>236</v>
      </c>
      <c r="D48" s="18" t="s">
        <v>237</v>
      </c>
      <c r="E48" s="12" t="s">
        <v>14</v>
      </c>
      <c r="F48" s="13">
        <v>283.5</v>
      </c>
      <c r="G48" s="16">
        <v>4.4800000000000004</v>
      </c>
      <c r="H48" s="7">
        <f t="shared" si="6"/>
        <v>5.82</v>
      </c>
      <c r="I48" s="8">
        <f t="shared" si="13"/>
        <v>1649.97</v>
      </c>
    </row>
    <row r="49" spans="1:9" x14ac:dyDescent="0.25">
      <c r="A49" s="103">
        <v>7</v>
      </c>
      <c r="B49" s="14"/>
      <c r="C49" s="77"/>
      <c r="D49" s="78" t="s">
        <v>75</v>
      </c>
      <c r="E49" s="79" t="s">
        <v>0</v>
      </c>
      <c r="F49" s="80">
        <f>'MEMÓRIA DE CÁLCULO'!E96</f>
        <v>0</v>
      </c>
      <c r="G49" s="81"/>
      <c r="H49" s="82">
        <f t="shared" si="6"/>
        <v>0</v>
      </c>
      <c r="I49" s="83">
        <f>SUM(I50:I63)</f>
        <v>7346.1799999999994</v>
      </c>
    </row>
    <row r="50" spans="1:9" ht="39" customHeight="1" x14ac:dyDescent="0.25">
      <c r="A50" s="5" t="s">
        <v>310</v>
      </c>
      <c r="B50" s="14" t="s">
        <v>102</v>
      </c>
      <c r="C50" s="17" t="s">
        <v>344</v>
      </c>
      <c r="D50" s="18" t="s">
        <v>343</v>
      </c>
      <c r="E50" s="12" t="s">
        <v>52</v>
      </c>
      <c r="F50" s="13">
        <v>6</v>
      </c>
      <c r="G50" s="16">
        <v>36.72</v>
      </c>
      <c r="H50" s="7">
        <f t="shared" si="6"/>
        <v>47.68</v>
      </c>
      <c r="I50" s="8">
        <f t="shared" ref="I50:I63" si="14">ROUND(F50*H50,2)</f>
        <v>286.08</v>
      </c>
    </row>
    <row r="51" spans="1:9" ht="48" customHeight="1" x14ac:dyDescent="0.25">
      <c r="A51" s="5" t="s">
        <v>311</v>
      </c>
      <c r="B51" s="14" t="s">
        <v>102</v>
      </c>
      <c r="C51" s="17" t="s">
        <v>139</v>
      </c>
      <c r="D51" s="18" t="s">
        <v>140</v>
      </c>
      <c r="E51" s="12" t="s">
        <v>20</v>
      </c>
      <c r="F51" s="13">
        <v>200</v>
      </c>
      <c r="G51" s="16">
        <v>4.08</v>
      </c>
      <c r="H51" s="7">
        <f t="shared" si="6"/>
        <v>5.3</v>
      </c>
      <c r="I51" s="8">
        <f t="shared" si="14"/>
        <v>1060</v>
      </c>
    </row>
    <row r="52" spans="1:9" ht="45" x14ac:dyDescent="0.25">
      <c r="A52" s="5" t="s">
        <v>312</v>
      </c>
      <c r="B52" s="14" t="s">
        <v>102</v>
      </c>
      <c r="C52" s="17" t="s">
        <v>141</v>
      </c>
      <c r="D52" s="18" t="s">
        <v>142</v>
      </c>
      <c r="E52" s="12" t="s">
        <v>20</v>
      </c>
      <c r="F52" s="13">
        <v>200</v>
      </c>
      <c r="G52" s="16">
        <v>8.18</v>
      </c>
      <c r="H52" s="7">
        <f t="shared" si="6"/>
        <v>10.62</v>
      </c>
      <c r="I52" s="8">
        <f t="shared" si="14"/>
        <v>2124</v>
      </c>
    </row>
    <row r="53" spans="1:9" x14ac:dyDescent="0.25">
      <c r="A53" s="5" t="s">
        <v>313</v>
      </c>
      <c r="B53" s="14" t="s">
        <v>102</v>
      </c>
      <c r="C53" s="17" t="s">
        <v>143</v>
      </c>
      <c r="D53" s="18" t="s">
        <v>144</v>
      </c>
      <c r="E53" s="12" t="s">
        <v>47</v>
      </c>
      <c r="F53" s="13">
        <v>10</v>
      </c>
      <c r="G53" s="16">
        <v>22.62</v>
      </c>
      <c r="H53" s="7">
        <f t="shared" si="6"/>
        <v>29.37</v>
      </c>
      <c r="I53" s="8">
        <f t="shared" si="14"/>
        <v>293.7</v>
      </c>
    </row>
    <row r="54" spans="1:9" x14ac:dyDescent="0.25">
      <c r="A54" s="5" t="s">
        <v>314</v>
      </c>
      <c r="B54" s="14" t="s">
        <v>102</v>
      </c>
      <c r="C54" s="17" t="s">
        <v>145</v>
      </c>
      <c r="D54" s="18" t="s">
        <v>146</v>
      </c>
      <c r="E54" s="12" t="s">
        <v>47</v>
      </c>
      <c r="F54" s="13">
        <v>4</v>
      </c>
      <c r="G54" s="16">
        <v>21.75</v>
      </c>
      <c r="H54" s="7">
        <f t="shared" si="6"/>
        <v>28.24</v>
      </c>
      <c r="I54" s="8">
        <f t="shared" si="14"/>
        <v>112.96</v>
      </c>
    </row>
    <row r="55" spans="1:9" ht="26.25" customHeight="1" x14ac:dyDescent="0.25">
      <c r="A55" s="5" t="s">
        <v>315</v>
      </c>
      <c r="B55" s="14" t="s">
        <v>102</v>
      </c>
      <c r="C55" s="17" t="s">
        <v>147</v>
      </c>
      <c r="D55" s="18" t="s">
        <v>148</v>
      </c>
      <c r="E55" s="12" t="s">
        <v>47</v>
      </c>
      <c r="F55" s="13">
        <v>1</v>
      </c>
      <c r="G55" s="16">
        <v>160.22999999999999</v>
      </c>
      <c r="H55" s="7">
        <f t="shared" si="6"/>
        <v>208.04</v>
      </c>
      <c r="I55" s="8">
        <f t="shared" si="14"/>
        <v>208.04</v>
      </c>
    </row>
    <row r="56" spans="1:9" ht="22.5" x14ac:dyDescent="0.25">
      <c r="A56" s="5" t="s">
        <v>316</v>
      </c>
      <c r="B56" s="14" t="s">
        <v>102</v>
      </c>
      <c r="C56" s="17" t="s">
        <v>149</v>
      </c>
      <c r="D56" s="18" t="s">
        <v>150</v>
      </c>
      <c r="E56" s="12" t="s">
        <v>47</v>
      </c>
      <c r="F56" s="13">
        <v>2</v>
      </c>
      <c r="G56" s="16">
        <v>17.559999999999999</v>
      </c>
      <c r="H56" s="7">
        <f t="shared" si="6"/>
        <v>22.8</v>
      </c>
      <c r="I56" s="8">
        <f t="shared" si="14"/>
        <v>45.6</v>
      </c>
    </row>
    <row r="57" spans="1:9" x14ac:dyDescent="0.25">
      <c r="A57" s="5" t="s">
        <v>317</v>
      </c>
      <c r="B57" s="14" t="s">
        <v>102</v>
      </c>
      <c r="C57" s="17" t="s">
        <v>143</v>
      </c>
      <c r="D57" s="18" t="s">
        <v>238</v>
      </c>
      <c r="E57" s="12" t="s">
        <v>47</v>
      </c>
      <c r="F57" s="13">
        <v>4</v>
      </c>
      <c r="G57" s="16">
        <v>22.62</v>
      </c>
      <c r="H57" s="7">
        <f t="shared" si="6"/>
        <v>29.37</v>
      </c>
      <c r="I57" s="8">
        <f t="shared" si="14"/>
        <v>117.48</v>
      </c>
    </row>
    <row r="58" spans="1:9" ht="28.5" customHeight="1" x14ac:dyDescent="0.25">
      <c r="A58" s="5" t="s">
        <v>318</v>
      </c>
      <c r="B58" s="14" t="s">
        <v>102</v>
      </c>
      <c r="C58" s="17" t="s">
        <v>345</v>
      </c>
      <c r="D58" s="18" t="s">
        <v>346</v>
      </c>
      <c r="E58" s="12" t="s">
        <v>47</v>
      </c>
      <c r="F58" s="13">
        <v>6</v>
      </c>
      <c r="G58" s="16">
        <v>10.83</v>
      </c>
      <c r="H58" s="7">
        <f t="shared" si="6"/>
        <v>14.06</v>
      </c>
      <c r="I58" s="8">
        <f t="shared" si="14"/>
        <v>84.36</v>
      </c>
    </row>
    <row r="59" spans="1:9" x14ac:dyDescent="0.25">
      <c r="A59" s="5" t="s">
        <v>319</v>
      </c>
      <c r="B59" s="14" t="s">
        <v>102</v>
      </c>
      <c r="C59" s="17" t="s">
        <v>347</v>
      </c>
      <c r="D59" s="18" t="s">
        <v>348</v>
      </c>
      <c r="E59" s="12" t="s">
        <v>47</v>
      </c>
      <c r="F59" s="13">
        <v>16</v>
      </c>
      <c r="G59" s="16">
        <v>3.32</v>
      </c>
      <c r="H59" s="7">
        <f t="shared" ref="H59" si="15">ROUND(G59+(G59*$I$7),2)</f>
        <v>4.3099999999999996</v>
      </c>
      <c r="I59" s="8">
        <f t="shared" si="14"/>
        <v>68.959999999999994</v>
      </c>
    </row>
    <row r="60" spans="1:9" ht="40.5" customHeight="1" x14ac:dyDescent="0.25">
      <c r="A60" s="5" t="s">
        <v>320</v>
      </c>
      <c r="B60" s="14" t="s">
        <v>102</v>
      </c>
      <c r="C60" s="17" t="s">
        <v>336</v>
      </c>
      <c r="D60" s="18" t="s">
        <v>239</v>
      </c>
      <c r="E60" s="12" t="s">
        <v>20</v>
      </c>
      <c r="F60" s="13">
        <v>200</v>
      </c>
      <c r="G60" s="16">
        <v>6.47</v>
      </c>
      <c r="H60" s="7">
        <f t="shared" ref="H60:H63" si="16">ROUND(G60+(G60*$I$7),2)</f>
        <v>8.4</v>
      </c>
      <c r="I60" s="8">
        <f t="shared" si="14"/>
        <v>1680</v>
      </c>
    </row>
    <row r="61" spans="1:9" ht="45" x14ac:dyDescent="0.25">
      <c r="A61" s="5" t="s">
        <v>321</v>
      </c>
      <c r="B61" s="14" t="s">
        <v>102</v>
      </c>
      <c r="C61" s="17" t="s">
        <v>240</v>
      </c>
      <c r="D61" s="18" t="s">
        <v>241</v>
      </c>
      <c r="E61" s="12" t="s">
        <v>20</v>
      </c>
      <c r="F61" s="13">
        <v>200</v>
      </c>
      <c r="G61" s="16">
        <v>2.5</v>
      </c>
      <c r="H61" s="7">
        <f t="shared" si="16"/>
        <v>3.25</v>
      </c>
      <c r="I61" s="8">
        <f t="shared" si="14"/>
        <v>650</v>
      </c>
    </row>
    <row r="62" spans="1:9" ht="27.75" customHeight="1" x14ac:dyDescent="0.25">
      <c r="A62" s="5" t="s">
        <v>322</v>
      </c>
      <c r="B62" s="14" t="s">
        <v>102</v>
      </c>
      <c r="C62" s="17" t="s">
        <v>242</v>
      </c>
      <c r="D62" s="18" t="s">
        <v>243</v>
      </c>
      <c r="E62" s="12" t="s">
        <v>47</v>
      </c>
      <c r="F62" s="13">
        <v>2</v>
      </c>
      <c r="G62" s="16">
        <v>130.78</v>
      </c>
      <c r="H62" s="7">
        <f t="shared" si="16"/>
        <v>169.8</v>
      </c>
      <c r="I62" s="8">
        <f t="shared" si="14"/>
        <v>339.6</v>
      </c>
    </row>
    <row r="63" spans="1:9" ht="36.75" customHeight="1" x14ac:dyDescent="0.25">
      <c r="A63" s="5" t="s">
        <v>323</v>
      </c>
      <c r="B63" s="14" t="s">
        <v>102</v>
      </c>
      <c r="C63" s="17" t="s">
        <v>244</v>
      </c>
      <c r="D63" s="18" t="s">
        <v>245</v>
      </c>
      <c r="E63" s="12" t="s">
        <v>47</v>
      </c>
      <c r="F63" s="13">
        <v>2</v>
      </c>
      <c r="G63" s="16">
        <v>106.05</v>
      </c>
      <c r="H63" s="7">
        <f t="shared" si="16"/>
        <v>137.69999999999999</v>
      </c>
      <c r="I63" s="8">
        <f t="shared" si="14"/>
        <v>275.39999999999998</v>
      </c>
    </row>
    <row r="64" spans="1:9" x14ac:dyDescent="0.25">
      <c r="A64" s="102">
        <v>8</v>
      </c>
      <c r="B64" s="14"/>
      <c r="C64" s="17"/>
      <c r="D64" s="21" t="s">
        <v>96</v>
      </c>
      <c r="E64" s="12" t="s">
        <v>0</v>
      </c>
      <c r="F64" s="13">
        <f>'MEMÓRIA DE CÁLCULO'!E143</f>
        <v>0</v>
      </c>
      <c r="G64" s="16"/>
      <c r="H64" s="7">
        <f t="shared" ref="H64:H65" si="17">ROUND(G64+(G64*$I$7),2)</f>
        <v>0</v>
      </c>
      <c r="I64" s="20">
        <f>SUM(I65:I65)</f>
        <v>563.27</v>
      </c>
    </row>
    <row r="65" spans="1:11" x14ac:dyDescent="0.25">
      <c r="A65" s="5" t="s">
        <v>324</v>
      </c>
      <c r="B65" s="14" t="s">
        <v>102</v>
      </c>
      <c r="C65" s="17" t="s">
        <v>151</v>
      </c>
      <c r="D65" s="18" t="s">
        <v>282</v>
      </c>
      <c r="E65" s="12" t="s">
        <v>14</v>
      </c>
      <c r="F65" s="13">
        <v>89.98</v>
      </c>
      <c r="G65" s="16">
        <v>4.82</v>
      </c>
      <c r="H65" s="7">
        <f t="shared" si="17"/>
        <v>6.26</v>
      </c>
      <c r="I65" s="8">
        <f t="shared" ref="I65" si="18">ROUND(F65*H65,2)</f>
        <v>563.27</v>
      </c>
      <c r="K65" s="76"/>
    </row>
    <row r="66" spans="1:11" ht="15" customHeight="1" x14ac:dyDescent="0.25">
      <c r="A66" s="130"/>
      <c r="B66" s="131"/>
      <c r="C66" s="131"/>
      <c r="D66" s="131"/>
      <c r="E66" s="131"/>
      <c r="F66" s="131"/>
      <c r="G66" s="131"/>
      <c r="H66" s="131"/>
      <c r="I66" s="132"/>
    </row>
    <row r="67" spans="1:11" ht="15" customHeight="1" x14ac:dyDescent="0.25">
      <c r="A67" s="133" t="s">
        <v>328</v>
      </c>
      <c r="B67" s="134"/>
      <c r="C67" s="134"/>
      <c r="D67" s="134"/>
      <c r="E67" s="134"/>
      <c r="F67" s="134"/>
      <c r="G67" s="134"/>
      <c r="H67" s="135"/>
      <c r="I67" s="104">
        <f>SUM(I10+I14+I27+I32+I38+I44+I49+I64)</f>
        <v>177857.40999999997</v>
      </c>
    </row>
    <row r="72" spans="1:11" x14ac:dyDescent="0.25">
      <c r="A72" s="1" t="s">
        <v>349</v>
      </c>
      <c r="E72" s="120" t="s">
        <v>334</v>
      </c>
      <c r="F72" s="120"/>
      <c r="G72" s="120"/>
      <c r="H72" s="120"/>
      <c r="I72" s="120"/>
    </row>
    <row r="73" spans="1:11" x14ac:dyDescent="0.25">
      <c r="A73" s="1" t="s">
        <v>333</v>
      </c>
      <c r="E73" s="120" t="s">
        <v>335</v>
      </c>
      <c r="F73" s="120"/>
      <c r="G73" s="120"/>
      <c r="H73" s="120"/>
      <c r="I73" s="120"/>
    </row>
  </sheetData>
  <mergeCells count="13">
    <mergeCell ref="E72:I72"/>
    <mergeCell ref="E73:I73"/>
    <mergeCell ref="A1:I1"/>
    <mergeCell ref="A2:I2"/>
    <mergeCell ref="A3:I3"/>
    <mergeCell ref="A5:I5"/>
    <mergeCell ref="A7:B7"/>
    <mergeCell ref="C7:D7"/>
    <mergeCell ref="A6:I6"/>
    <mergeCell ref="A66:I66"/>
    <mergeCell ref="A67:H67"/>
    <mergeCell ref="A9:I9"/>
    <mergeCell ref="A4:I4"/>
  </mergeCells>
  <pageMargins left="0.51181102362204722" right="0.51181102362204722" top="0.78740157480314965" bottom="0.78740157480314965" header="0.31496062992125984" footer="0.31496062992125984"/>
  <pageSetup paperSize="9" scale="85" orientation="portrait" r:id="rId1"/>
  <ignoredErrors>
    <ignoredError sqref="C25 C50 C5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5"/>
  <sheetViews>
    <sheetView workbookViewId="0">
      <selection activeCell="A5" sqref="A5"/>
    </sheetView>
  </sheetViews>
  <sheetFormatPr defaultRowHeight="15" x14ac:dyDescent="0.25"/>
  <cols>
    <col min="1" max="1" width="5.7109375" customWidth="1"/>
    <col min="2" max="2" width="10.7109375" style="29" customWidth="1"/>
    <col min="3" max="3" width="35.7109375" style="59" customWidth="1"/>
    <col min="4" max="4" width="7" bestFit="1" customWidth="1"/>
    <col min="5" max="5" width="8.42578125" bestFit="1" customWidth="1"/>
    <col min="6" max="6" width="45.7109375" customWidth="1"/>
    <col min="8" max="8" width="35.7109375" style="1" hidden="1" customWidth="1"/>
    <col min="9" max="9" width="7" style="1" hidden="1" customWidth="1"/>
    <col min="10" max="10" width="7.5703125" style="1" hidden="1" customWidth="1"/>
    <col min="11" max="11" width="45.7109375" style="1" hidden="1" customWidth="1"/>
    <col min="12" max="12" width="9.140625" hidden="1" customWidth="1"/>
    <col min="13" max="13" width="0" hidden="1" customWidth="1"/>
  </cols>
  <sheetData>
    <row r="1" spans="1:11" x14ac:dyDescent="0.25">
      <c r="A1" s="139" t="s">
        <v>101</v>
      </c>
      <c r="B1" s="140"/>
      <c r="C1" s="140"/>
      <c r="D1" s="140"/>
      <c r="E1" s="140"/>
      <c r="F1" s="140"/>
      <c r="H1"/>
      <c r="I1"/>
      <c r="J1"/>
      <c r="K1"/>
    </row>
    <row r="2" spans="1:11" x14ac:dyDescent="0.25">
      <c r="A2" s="37" t="s">
        <v>1</v>
      </c>
      <c r="B2" s="38" t="s">
        <v>3</v>
      </c>
      <c r="C2" s="38" t="s">
        <v>4</v>
      </c>
      <c r="D2" s="39" t="s">
        <v>5</v>
      </c>
      <c r="E2" s="38" t="s">
        <v>6</v>
      </c>
      <c r="F2" s="40" t="s">
        <v>152</v>
      </c>
      <c r="H2" s="38" t="s">
        <v>4</v>
      </c>
      <c r="I2" s="39" t="s">
        <v>5</v>
      </c>
      <c r="J2" s="38" t="s">
        <v>6</v>
      </c>
      <c r="K2" s="40" t="s">
        <v>152</v>
      </c>
    </row>
    <row r="3" spans="1:11" ht="22.5" x14ac:dyDescent="0.25">
      <c r="A3" s="41">
        <v>1</v>
      </c>
      <c r="B3" s="42" t="s">
        <v>0</v>
      </c>
      <c r="C3" s="43" t="s">
        <v>281</v>
      </c>
      <c r="D3" s="44" t="s">
        <v>0</v>
      </c>
      <c r="E3" s="45">
        <v>0</v>
      </c>
      <c r="F3" s="46"/>
      <c r="H3" s="43" t="s">
        <v>10</v>
      </c>
      <c r="I3" s="44" t="s">
        <v>0</v>
      </c>
      <c r="J3" s="45">
        <v>0</v>
      </c>
      <c r="K3" s="46"/>
    </row>
    <row r="4" spans="1:11" x14ac:dyDescent="0.25">
      <c r="A4" s="47">
        <f>PLANILHA!A10</f>
        <v>1</v>
      </c>
      <c r="B4" s="55">
        <f>PLANILHA!C10</f>
        <v>0</v>
      </c>
      <c r="C4" s="57" t="str">
        <f>PLANILHA!D10</f>
        <v>SERVIÇOS PRELIMINARES</v>
      </c>
      <c r="D4" s="49" t="str">
        <f>PLANILHA!E10</f>
        <v/>
      </c>
      <c r="E4" s="45">
        <v>0</v>
      </c>
      <c r="F4" s="50"/>
      <c r="H4" s="48" t="s">
        <v>12</v>
      </c>
      <c r="I4" s="49" t="s">
        <v>0</v>
      </c>
      <c r="J4" s="45">
        <v>0</v>
      </c>
      <c r="K4" s="50"/>
    </row>
    <row r="5" spans="1:11" s="54" customFormat="1" ht="67.5" x14ac:dyDescent="0.25">
      <c r="A5" s="51" t="str">
        <f>PLANILHA!A11</f>
        <v>1.1</v>
      </c>
      <c r="B5" s="56" t="str">
        <f>PLANILHA!C11</f>
        <v>IIO-PLA-005</v>
      </c>
      <c r="C5" s="58" t="str">
        <f>PLANILHA!D11</f>
        <v>FORNECIMENTO E COLOCAÇÃO DE PLACA DE OBRA EM CHAPA GALVANIZADA (3,00 X 1,5 0 M) - EM CHAPA GALVANIZADA 0,26 AFIXADAS COM REBITES 540 E PARAFUSOS 3/8, EM ESTRUTURA METÁLICA VIGA U 2" ENRIJECIDA COM METALON 20 X 20, SUPORTE EM EUCALIPTO AUTOCLAVADO PINTADAS</v>
      </c>
      <c r="D5" s="49" t="str">
        <f>PLANILHA!E11</f>
        <v>UNID.</v>
      </c>
      <c r="E5" s="45">
        <v>1</v>
      </c>
      <c r="F5" s="53" t="s">
        <v>153</v>
      </c>
      <c r="H5" s="52" t="s">
        <v>13</v>
      </c>
      <c r="I5" s="49" t="s">
        <v>14</v>
      </c>
      <c r="J5" s="45">
        <v>4.5</v>
      </c>
      <c r="K5" s="53" t="s">
        <v>153</v>
      </c>
    </row>
    <row r="6" spans="1:11" s="54" customFormat="1" x14ac:dyDescent="0.25">
      <c r="A6" s="51" t="e">
        <f>PLANILHA!#REF!</f>
        <v>#REF!</v>
      </c>
      <c r="B6" s="56" t="e">
        <f>PLANILHA!#REF!</f>
        <v>#REF!</v>
      </c>
      <c r="C6" s="58" t="e">
        <f>PLANILHA!#REF!</f>
        <v>#REF!</v>
      </c>
      <c r="D6" s="49" t="e">
        <f>PLANILHA!#REF!</f>
        <v>#REF!</v>
      </c>
      <c r="E6" s="45">
        <v>1</v>
      </c>
      <c r="F6" s="53">
        <v>1</v>
      </c>
      <c r="H6" s="52"/>
      <c r="I6" s="49"/>
      <c r="J6" s="45"/>
      <c r="K6" s="53"/>
    </row>
    <row r="7" spans="1:11" s="54" customFormat="1" x14ac:dyDescent="0.25">
      <c r="A7" s="51" t="e">
        <f>PLANILHA!#REF!</f>
        <v>#REF!</v>
      </c>
      <c r="B7" s="56" t="e">
        <f>PLANILHA!#REF!</f>
        <v>#REF!</v>
      </c>
      <c r="C7" s="58" t="e">
        <f>PLANILHA!#REF!</f>
        <v>#REF!</v>
      </c>
      <c r="D7" s="49" t="e">
        <f>PLANILHA!#REF!</f>
        <v>#REF!</v>
      </c>
      <c r="E7" s="45">
        <v>1</v>
      </c>
      <c r="F7" s="53">
        <v>1</v>
      </c>
      <c r="H7" s="52"/>
      <c r="I7" s="49"/>
      <c r="J7" s="45"/>
      <c r="K7" s="53"/>
    </row>
    <row r="8" spans="1:11" s="54" customFormat="1" x14ac:dyDescent="0.25">
      <c r="A8" s="51" t="e">
        <f>PLANILHA!#REF!</f>
        <v>#REF!</v>
      </c>
      <c r="B8" s="56" t="e">
        <f>PLANILHA!#REF!</f>
        <v>#REF!</v>
      </c>
      <c r="C8" s="58" t="e">
        <f>PLANILHA!#REF!</f>
        <v>#REF!</v>
      </c>
      <c r="D8" s="49" t="e">
        <f>PLANILHA!#REF!</f>
        <v>#REF!</v>
      </c>
      <c r="E8" s="45">
        <v>20</v>
      </c>
      <c r="F8" s="53" t="s">
        <v>198</v>
      </c>
      <c r="H8" s="52"/>
      <c r="I8" s="49"/>
      <c r="J8" s="45"/>
      <c r="K8" s="53"/>
    </row>
    <row r="9" spans="1:11" s="54" customFormat="1" ht="36.75" customHeight="1" x14ac:dyDescent="0.25">
      <c r="A9" s="51" t="s">
        <v>108</v>
      </c>
      <c r="B9" s="87" t="str">
        <f>PLANILHA!C12</f>
        <v>IIO-BAR-015</v>
      </c>
      <c r="C9" s="88" t="str">
        <f>PLANILHA!D12</f>
        <v>BARRACÃO DEPÓSITO E FERRAMENTARIA TIPO I, A = 14,52 M2 (OBRA DE PEQUENO PORTE, EFETIVO ATÉ 30 HOMENS), INCLUSIVE MOBILIÁRIO - PADRÃO DEER-MG</v>
      </c>
      <c r="D9" s="89" t="s">
        <v>105</v>
      </c>
      <c r="E9" s="85">
        <v>1</v>
      </c>
      <c r="F9" s="53">
        <v>1</v>
      </c>
      <c r="H9" s="52"/>
      <c r="I9" s="49"/>
      <c r="J9" s="45"/>
      <c r="K9" s="53"/>
    </row>
    <row r="10" spans="1:11" s="54" customFormat="1" x14ac:dyDescent="0.25">
      <c r="A10" s="51" t="e">
        <f>PLANILHA!#REF!</f>
        <v>#REF!</v>
      </c>
      <c r="B10" s="56" t="e">
        <f>PLANILHA!#REF!</f>
        <v>#REF!</v>
      </c>
      <c r="C10" s="58" t="e">
        <f>PLANILHA!#REF!</f>
        <v>#REF!</v>
      </c>
      <c r="D10" s="49" t="e">
        <f>PLANILHA!#REF!</f>
        <v>#REF!</v>
      </c>
      <c r="E10" s="45">
        <v>1</v>
      </c>
      <c r="F10" s="53" t="s">
        <v>263</v>
      </c>
      <c r="H10" s="52"/>
      <c r="I10" s="49"/>
      <c r="J10" s="45"/>
      <c r="K10" s="53"/>
    </row>
    <row r="11" spans="1:11" s="54" customFormat="1" x14ac:dyDescent="0.25">
      <c r="A11" s="51" t="str">
        <f>PLANILHA!A13</f>
        <v>1.3</v>
      </c>
      <c r="B11" s="56" t="str">
        <f>PLANILHA!C13</f>
        <v>LOC-OBR-005</v>
      </c>
      <c r="C11" s="58" t="str">
        <f>PLANILHA!D13</f>
        <v>LOCAÇÃO DA OBRA (GABARITO)</v>
      </c>
      <c r="D11" s="49" t="str">
        <f>PLANILHA!E13</f>
        <v>M2</v>
      </c>
      <c r="E11" s="45">
        <v>880.53</v>
      </c>
      <c r="F11" s="53" t="s">
        <v>199</v>
      </c>
    </row>
    <row r="12" spans="1:11" s="54" customFormat="1" x14ac:dyDescent="0.25">
      <c r="A12" s="51" t="e">
        <f>PLANILHA!#REF!</f>
        <v>#REF!</v>
      </c>
      <c r="B12" s="56" t="e">
        <f>PLANILHA!#REF!</f>
        <v>#REF!</v>
      </c>
      <c r="C12" s="58" t="e">
        <f>PLANILHA!#REF!</f>
        <v>#REF!</v>
      </c>
      <c r="D12" s="49" t="e">
        <f>PLANILHA!#REF!</f>
        <v>#REF!</v>
      </c>
      <c r="E12" s="45"/>
      <c r="F12" s="53"/>
    </row>
    <row r="13" spans="1:11" s="54" customFormat="1" x14ac:dyDescent="0.25">
      <c r="A13" s="51" t="e">
        <f>PLANILHA!#REF!</f>
        <v>#REF!</v>
      </c>
      <c r="B13" s="56" t="e">
        <f>PLANILHA!#REF!</f>
        <v>#REF!</v>
      </c>
      <c r="C13" s="58" t="e">
        <f>PLANILHA!#REF!</f>
        <v>#REF!</v>
      </c>
      <c r="D13" s="49" t="e">
        <f>PLANILHA!#REF!</f>
        <v>#REF!</v>
      </c>
      <c r="E13" s="45">
        <v>1</v>
      </c>
      <c r="F13" s="53" t="s">
        <v>200</v>
      </c>
    </row>
    <row r="14" spans="1:11" s="54" customFormat="1" x14ac:dyDescent="0.25">
      <c r="A14" s="51" t="e">
        <f>PLANILHA!#REF!</f>
        <v>#REF!</v>
      </c>
      <c r="B14" s="56" t="e">
        <f>PLANILHA!#REF!</f>
        <v>#REF!</v>
      </c>
      <c r="C14" s="58" t="e">
        <f>PLANILHA!#REF!</f>
        <v>#REF!</v>
      </c>
      <c r="D14" s="49" t="e">
        <f>PLANILHA!#REF!</f>
        <v>#REF!</v>
      </c>
      <c r="E14" s="45">
        <v>2</v>
      </c>
      <c r="F14" s="53" t="s">
        <v>201</v>
      </c>
    </row>
    <row r="15" spans="1:11" s="54" customFormat="1" x14ac:dyDescent="0.25">
      <c r="A15" s="51" t="e">
        <f>PLANILHA!#REF!</f>
        <v>#REF!</v>
      </c>
      <c r="B15" s="56" t="e">
        <f>PLANILHA!#REF!</f>
        <v>#REF!</v>
      </c>
      <c r="C15" s="58" t="e">
        <f>PLANILHA!#REF!</f>
        <v>#REF!</v>
      </c>
      <c r="D15" s="49" t="e">
        <f>PLANILHA!#REF!</f>
        <v>#REF!</v>
      </c>
      <c r="E15" s="45">
        <v>2</v>
      </c>
      <c r="F15" s="53" t="s">
        <v>201</v>
      </c>
    </row>
    <row r="16" spans="1:11" s="54" customFormat="1" x14ac:dyDescent="0.25">
      <c r="A16" s="51" t="e">
        <f>PLANILHA!#REF!</f>
        <v>#REF!</v>
      </c>
      <c r="B16" s="56" t="e">
        <f>PLANILHA!#REF!</f>
        <v>#REF!</v>
      </c>
      <c r="C16" s="58" t="e">
        <f>PLANILHA!#REF!</f>
        <v>#REF!</v>
      </c>
      <c r="D16" s="49" t="e">
        <f>PLANILHA!#REF!</f>
        <v>#REF!</v>
      </c>
      <c r="E16" s="45">
        <v>2</v>
      </c>
      <c r="F16" s="53" t="s">
        <v>201</v>
      </c>
    </row>
    <row r="17" spans="1:11" s="54" customFormat="1" x14ac:dyDescent="0.25">
      <c r="A17" s="51" t="e">
        <f>PLANILHA!#REF!</f>
        <v>#REF!</v>
      </c>
      <c r="B17" s="56" t="e">
        <f>PLANILHA!#REF!</f>
        <v>#REF!</v>
      </c>
      <c r="C17" s="58" t="e">
        <f>PLANILHA!#REF!</f>
        <v>#REF!</v>
      </c>
      <c r="D17" s="49" t="e">
        <f>PLANILHA!#REF!</f>
        <v>#REF!</v>
      </c>
      <c r="E17" s="45">
        <v>2</v>
      </c>
      <c r="F17" s="53" t="s">
        <v>201</v>
      </c>
    </row>
    <row r="18" spans="1:11" s="54" customFormat="1" x14ac:dyDescent="0.25">
      <c r="A18" s="51" t="e">
        <f>PLANILHA!#REF!</f>
        <v>#REF!</v>
      </c>
      <c r="B18" s="56" t="e">
        <f>PLANILHA!#REF!</f>
        <v>#REF!</v>
      </c>
      <c r="C18" s="58" t="e">
        <f>PLANILHA!#REF!</f>
        <v>#REF!</v>
      </c>
      <c r="D18" s="49" t="e">
        <f>PLANILHA!#REF!</f>
        <v>#REF!</v>
      </c>
      <c r="E18" s="45">
        <v>2</v>
      </c>
      <c r="F18" s="53" t="s">
        <v>201</v>
      </c>
    </row>
    <row r="19" spans="1:11" s="54" customFormat="1" x14ac:dyDescent="0.25">
      <c r="A19" s="51" t="e">
        <f>PLANILHA!#REF!</f>
        <v>#REF!</v>
      </c>
      <c r="B19" s="56" t="e">
        <f>PLANILHA!#REF!</f>
        <v>#REF!</v>
      </c>
      <c r="C19" s="58" t="e">
        <f>PLANILHA!#REF!</f>
        <v>#REF!</v>
      </c>
      <c r="D19" s="49" t="e">
        <f>PLANILHA!#REF!</f>
        <v>#REF!</v>
      </c>
      <c r="E19" s="45">
        <v>2</v>
      </c>
      <c r="F19" s="53" t="s">
        <v>201</v>
      </c>
    </row>
    <row r="20" spans="1:11" s="54" customFormat="1" ht="14.25" customHeight="1" x14ac:dyDescent="0.25">
      <c r="A20" s="51" t="e">
        <f>PLANILHA!#REF!</f>
        <v>#REF!</v>
      </c>
      <c r="B20" s="56" t="e">
        <f>PLANILHA!#REF!</f>
        <v>#REF!</v>
      </c>
      <c r="C20" s="58" t="e">
        <f>PLANILHA!#REF!</f>
        <v>#REF!</v>
      </c>
      <c r="D20" s="49" t="e">
        <f>PLANILHA!#REF!</f>
        <v>#REF!</v>
      </c>
      <c r="E20" s="45">
        <v>2</v>
      </c>
      <c r="F20" s="53" t="s">
        <v>200</v>
      </c>
    </row>
    <row r="21" spans="1:11" s="54" customFormat="1" x14ac:dyDescent="0.25">
      <c r="A21" s="47">
        <f>PLANILHA!A14</f>
        <v>2</v>
      </c>
      <c r="B21" s="55">
        <f>PLANILHA!C14</f>
        <v>0</v>
      </c>
      <c r="C21" s="57" t="str">
        <f>PLANILHA!D14</f>
        <v>FUNDAÇÃO E SUPERESTRUTURA</v>
      </c>
      <c r="D21" s="60" t="str">
        <f>PLANILHA!E14</f>
        <v/>
      </c>
      <c r="E21" s="61"/>
      <c r="F21" s="62"/>
      <c r="H21" s="52" t="s">
        <v>16</v>
      </c>
      <c r="I21" s="49" t="s">
        <v>0</v>
      </c>
      <c r="J21" s="45">
        <v>0</v>
      </c>
      <c r="K21" s="53"/>
    </row>
    <row r="22" spans="1:11" s="54" customFormat="1" ht="22.5" x14ac:dyDescent="0.25">
      <c r="A22" s="51" t="e">
        <f>PLANILHA!#REF!</f>
        <v>#REF!</v>
      </c>
      <c r="B22" s="56" t="e">
        <f>PLANILHA!#REF!</f>
        <v>#REF!</v>
      </c>
      <c r="C22" s="58" t="e">
        <f>PLANILHA!#REF!</f>
        <v>#REF!</v>
      </c>
      <c r="D22" s="49" t="e">
        <f>PLANILHA!#REF!</f>
        <v>#REF!</v>
      </c>
      <c r="E22" s="45">
        <v>56.56</v>
      </c>
      <c r="F22" s="53" t="s">
        <v>202</v>
      </c>
      <c r="H22" s="52" t="s">
        <v>17</v>
      </c>
      <c r="I22" s="49" t="s">
        <v>18</v>
      </c>
      <c r="J22" s="45">
        <v>65.491599999999991</v>
      </c>
      <c r="K22" s="53" t="s">
        <v>154</v>
      </c>
    </row>
    <row r="23" spans="1:11" s="54" customFormat="1" x14ac:dyDescent="0.25">
      <c r="A23" s="51" t="e">
        <f>PLANILHA!#REF!</f>
        <v>#REF!</v>
      </c>
      <c r="B23" s="56" t="e">
        <f>PLANILHA!#REF!</f>
        <v>#REF!</v>
      </c>
      <c r="C23" s="58" t="e">
        <f>PLANILHA!#REF!</f>
        <v>#REF!</v>
      </c>
      <c r="D23" s="49" t="e">
        <f>PLANILHA!#REF!</f>
        <v>#REF!</v>
      </c>
      <c r="E23" s="45">
        <v>1</v>
      </c>
      <c r="F23" s="53" t="s">
        <v>203</v>
      </c>
      <c r="H23" s="52"/>
      <c r="I23" s="49"/>
      <c r="J23" s="45"/>
      <c r="K23" s="53"/>
    </row>
    <row r="24" spans="1:11" s="54" customFormat="1" ht="67.5" x14ac:dyDescent="0.25">
      <c r="A24" s="51" t="e">
        <f>PLANILHA!#REF!</f>
        <v>#REF!</v>
      </c>
      <c r="B24" s="56" t="e">
        <f>PLANILHA!#REF!</f>
        <v>#REF!</v>
      </c>
      <c r="C24" s="58" t="e">
        <f>PLANILHA!#REF!</f>
        <v>#REF!</v>
      </c>
      <c r="D24" s="49" t="e">
        <f>PLANILHA!#REF!</f>
        <v>#REF!</v>
      </c>
      <c r="E24" s="85">
        <v>1020</v>
      </c>
      <c r="F24" s="53" t="s">
        <v>269</v>
      </c>
      <c r="H24" s="52" t="s">
        <v>19</v>
      </c>
      <c r="I24" s="49" t="s">
        <v>20</v>
      </c>
      <c r="J24" s="45">
        <v>912</v>
      </c>
      <c r="K24" s="53" t="s">
        <v>155</v>
      </c>
    </row>
    <row r="25" spans="1:11" s="54" customFormat="1" ht="33.75" x14ac:dyDescent="0.25">
      <c r="A25" s="51" t="str">
        <f>PLANILHA!A17</f>
        <v>2.3</v>
      </c>
      <c r="B25" s="56" t="str">
        <f>PLANILHA!C17</f>
        <v>FUN-FOR-005</v>
      </c>
      <c r="C25" s="58" t="str">
        <f>PLANILHA!D17</f>
        <v>FORMA E DESFORMA DE TÁBUA E SARRAFO, REAPROVEITAMENTO (3X) (FUNDAÇÃO)</v>
      </c>
      <c r="D25" s="49" t="str">
        <f>PLANILHA!E17</f>
        <v>M2</v>
      </c>
      <c r="E25" s="45">
        <v>305.60000000000002</v>
      </c>
      <c r="F25" s="53" t="s">
        <v>204</v>
      </c>
      <c r="H25" s="52" t="s">
        <v>21</v>
      </c>
      <c r="I25" s="49" t="s">
        <v>14</v>
      </c>
      <c r="J25" s="45">
        <v>509.85799999999995</v>
      </c>
      <c r="K25" s="53" t="s">
        <v>156</v>
      </c>
    </row>
    <row r="26" spans="1:11" s="54" customFormat="1" ht="22.5" x14ac:dyDescent="0.25">
      <c r="A26" s="51" t="e">
        <f>PLANILHA!#REF!</f>
        <v>#REF!</v>
      </c>
      <c r="B26" s="56" t="e">
        <f>PLANILHA!#REF!</f>
        <v>#REF!</v>
      </c>
      <c r="C26" s="58" t="e">
        <f>PLANILHA!#REF!</f>
        <v>#REF!</v>
      </c>
      <c r="D26" s="49" t="e">
        <f>PLANILHA!#REF!</f>
        <v>#REF!</v>
      </c>
      <c r="E26" s="45"/>
      <c r="F26" s="53"/>
      <c r="H26" s="52" t="s">
        <v>22</v>
      </c>
      <c r="I26" s="49" t="s">
        <v>14</v>
      </c>
      <c r="J26" s="45">
        <v>880.52500000000009</v>
      </c>
      <c r="K26" s="53" t="s">
        <v>157</v>
      </c>
    </row>
    <row r="27" spans="1:11" s="54" customFormat="1" ht="45" x14ac:dyDescent="0.25">
      <c r="A27" s="51" t="e">
        <f>PLANILHA!#REF!</f>
        <v>#REF!</v>
      </c>
      <c r="B27" s="56" t="e">
        <f>PLANILHA!#REF!</f>
        <v>#REF!</v>
      </c>
      <c r="C27" s="58" t="e">
        <f>PLANILHA!#REF!</f>
        <v>#REF!</v>
      </c>
      <c r="D27" s="49" t="e">
        <f>PLANILHA!#REF!</f>
        <v>#REF!</v>
      </c>
      <c r="E27" s="45">
        <v>16.23</v>
      </c>
      <c r="F27" s="53" t="s">
        <v>205</v>
      </c>
      <c r="H27" s="52" t="s">
        <v>23</v>
      </c>
      <c r="I27" s="49" t="s">
        <v>24</v>
      </c>
      <c r="J27" s="45">
        <v>5121.6000000000004</v>
      </c>
      <c r="K27" s="53" t="s">
        <v>158</v>
      </c>
    </row>
    <row r="28" spans="1:11" s="54" customFormat="1" ht="33.75" x14ac:dyDescent="0.25">
      <c r="A28" s="51" t="e">
        <f>PLANILHA!#REF!</f>
        <v>#REF!</v>
      </c>
      <c r="B28" s="56" t="e">
        <f>PLANILHA!#REF!</f>
        <v>#REF!</v>
      </c>
      <c r="C28" s="58" t="e">
        <f>PLANILHA!#REF!</f>
        <v>#REF!</v>
      </c>
      <c r="D28" s="49" t="e">
        <f>PLANILHA!#REF!</f>
        <v>#REF!</v>
      </c>
      <c r="E28" s="45">
        <v>61.64</v>
      </c>
      <c r="F28" s="53" t="s">
        <v>270</v>
      </c>
      <c r="H28" s="52" t="s">
        <v>25</v>
      </c>
      <c r="I28" s="49" t="s">
        <v>18</v>
      </c>
      <c r="J28" s="45">
        <v>264.15899999999999</v>
      </c>
      <c r="K28" s="53" t="s">
        <v>159</v>
      </c>
    </row>
    <row r="29" spans="1:11" s="54" customFormat="1" ht="33.75" x14ac:dyDescent="0.25">
      <c r="A29" s="51" t="e">
        <f>PLANILHA!#REF!</f>
        <v>#REF!</v>
      </c>
      <c r="B29" s="56" t="e">
        <f>PLANILHA!#REF!</f>
        <v>#REF!</v>
      </c>
      <c r="C29" s="58" t="e">
        <f>PLANILHA!#REF!</f>
        <v>#REF!</v>
      </c>
      <c r="D29" s="49" t="e">
        <f>PLANILHA!#REF!</f>
        <v>#REF!</v>
      </c>
      <c r="E29" s="45">
        <v>880.53</v>
      </c>
      <c r="F29" s="53">
        <v>880.53</v>
      </c>
      <c r="H29" s="52" t="s">
        <v>26</v>
      </c>
      <c r="I29" s="49" t="s">
        <v>18</v>
      </c>
      <c r="J29" s="45">
        <v>46.555799999999998</v>
      </c>
      <c r="K29" s="53" t="s">
        <v>160</v>
      </c>
    </row>
    <row r="30" spans="1:11" s="54" customFormat="1" ht="56.25" x14ac:dyDescent="0.25">
      <c r="A30" s="51" t="e">
        <f>PLANILHA!#REF!</f>
        <v>#REF!</v>
      </c>
      <c r="B30" s="56" t="e">
        <f>PLANILHA!#REF!</f>
        <v>#REF!</v>
      </c>
      <c r="C30" s="58" t="e">
        <f>PLANILHA!#REF!</f>
        <v>#REF!</v>
      </c>
      <c r="D30" s="49" t="e">
        <f>PLANILHA!#REF!</f>
        <v>#REF!</v>
      </c>
      <c r="E30" s="45">
        <v>1303.18</v>
      </c>
      <c r="F30" s="53" t="s">
        <v>206</v>
      </c>
      <c r="H30" s="52" t="s">
        <v>27</v>
      </c>
      <c r="I30" s="49" t="s">
        <v>14</v>
      </c>
      <c r="J30" s="45">
        <v>1202.915</v>
      </c>
      <c r="K30" s="53" t="s">
        <v>161</v>
      </c>
    </row>
    <row r="31" spans="1:11" s="54" customFormat="1" ht="22.5" x14ac:dyDescent="0.25">
      <c r="A31" s="51" t="e">
        <f>PLANILHA!#REF!</f>
        <v>#REF!</v>
      </c>
      <c r="B31" s="56" t="e">
        <f>PLANILHA!#REF!</f>
        <v>#REF!</v>
      </c>
      <c r="C31" s="58" t="e">
        <f>PLANILHA!#REF!</f>
        <v>#REF!</v>
      </c>
      <c r="D31" s="49" t="e">
        <f>PLANILHA!#REF!</f>
        <v>#REF!</v>
      </c>
      <c r="E31" s="45">
        <v>880.53</v>
      </c>
      <c r="F31" s="53">
        <v>880.53</v>
      </c>
      <c r="H31" s="52" t="s">
        <v>28</v>
      </c>
      <c r="I31" s="49" t="s">
        <v>20</v>
      </c>
      <c r="J31" s="45">
        <v>240.4</v>
      </c>
      <c r="K31" s="53" t="s">
        <v>162</v>
      </c>
    </row>
    <row r="32" spans="1:11" s="54" customFormat="1" ht="45" x14ac:dyDescent="0.25">
      <c r="A32" s="51" t="e">
        <f>PLANILHA!#REF!</f>
        <v>#REF!</v>
      </c>
      <c r="B32" s="56" t="e">
        <f>PLANILHA!#REF!</f>
        <v>#REF!</v>
      </c>
      <c r="C32" s="58" t="e">
        <f>PLANILHA!#REF!</f>
        <v>#REF!</v>
      </c>
      <c r="D32" s="49" t="e">
        <f>PLANILHA!#REF!</f>
        <v>#REF!</v>
      </c>
      <c r="E32" s="85">
        <v>11236.15</v>
      </c>
      <c r="F32" s="53" t="s">
        <v>277</v>
      </c>
      <c r="H32" s="52" t="s">
        <v>29</v>
      </c>
      <c r="I32" s="49" t="s">
        <v>14</v>
      </c>
      <c r="J32" s="45">
        <v>2405.84</v>
      </c>
      <c r="K32" s="53" t="s">
        <v>163</v>
      </c>
    </row>
    <row r="33" spans="1:11" s="54" customFormat="1" ht="56.25" x14ac:dyDescent="0.25">
      <c r="A33" s="51" t="e">
        <f>PLANILHA!#REF!</f>
        <v>#REF!</v>
      </c>
      <c r="B33" s="56" t="e">
        <f>PLANILHA!#REF!</f>
        <v>#REF!</v>
      </c>
      <c r="C33" s="58" t="e">
        <f>PLANILHA!#REF!</f>
        <v>#REF!</v>
      </c>
      <c r="D33" s="49" t="e">
        <f>PLANILHA!#REF!</f>
        <v>#REF!</v>
      </c>
      <c r="E33" s="45">
        <v>264.16000000000003</v>
      </c>
      <c r="F33" s="53" t="s">
        <v>159</v>
      </c>
      <c r="H33" s="52" t="s">
        <v>30</v>
      </c>
      <c r="I33" s="49" t="s">
        <v>14</v>
      </c>
      <c r="J33" s="45">
        <v>2405.84</v>
      </c>
      <c r="K33" s="53" t="s">
        <v>164</v>
      </c>
    </row>
    <row r="34" spans="1:11" s="54" customFormat="1" ht="33.75" x14ac:dyDescent="0.25">
      <c r="A34" s="51" t="e">
        <f>PLANILHA!#REF!</f>
        <v>#REF!</v>
      </c>
      <c r="B34" s="56" t="e">
        <f>PLANILHA!#REF!</f>
        <v>#REF!</v>
      </c>
      <c r="C34" s="58" t="e">
        <f>PLANILHA!#REF!</f>
        <v>#REF!</v>
      </c>
      <c r="D34" s="49" t="e">
        <f>PLANILHA!#REF!</f>
        <v>#REF!</v>
      </c>
      <c r="E34" s="85">
        <v>107.22</v>
      </c>
      <c r="F34" s="53" t="s">
        <v>271</v>
      </c>
      <c r="H34" s="52" t="s">
        <v>31</v>
      </c>
      <c r="I34" s="49" t="s">
        <v>32</v>
      </c>
      <c r="J34" s="45">
        <v>1</v>
      </c>
      <c r="K34" s="53" t="s">
        <v>165</v>
      </c>
    </row>
    <row r="35" spans="1:11" s="54" customFormat="1" ht="56.25" x14ac:dyDescent="0.25">
      <c r="A35" s="51" t="str">
        <f>PLANILHA!A20</f>
        <v>2.6</v>
      </c>
      <c r="B35" s="56" t="str">
        <f>PLANILHA!C20</f>
        <v>ALV-BLO-010</v>
      </c>
      <c r="C35" s="58" t="str">
        <f>PLANILHA!D20</f>
        <v>ALVENARIA DE VEDAÇÃO COM BLOCO DE CONCRETO, ESP. 14CM, PARA REVESTIMENTO, INCLUSIVE ARGAMASSA PARA ASSENTAMENTO</v>
      </c>
      <c r="D35" s="49" t="str">
        <f>PLANILHA!E20</f>
        <v>M2</v>
      </c>
      <c r="E35" s="45">
        <v>967.32</v>
      </c>
      <c r="F35" s="53" t="s">
        <v>208</v>
      </c>
      <c r="H35" s="52" t="s">
        <v>33</v>
      </c>
      <c r="I35" s="49" t="s">
        <v>14</v>
      </c>
      <c r="J35" s="45">
        <v>171.84571428571431</v>
      </c>
      <c r="K35" s="53" t="s">
        <v>166</v>
      </c>
    </row>
    <row r="36" spans="1:11" s="54" customFormat="1" ht="56.25" x14ac:dyDescent="0.25">
      <c r="A36" s="51" t="str">
        <f>PLANILHA!A21</f>
        <v>2.7</v>
      </c>
      <c r="B36" s="56" t="str">
        <f>PLANILHA!C21</f>
        <v>CIN-BLO-010</v>
      </c>
      <c r="C36" s="58" t="str">
        <f>PLANILHA!D21</f>
        <v>CINTA DE AMARRAÇÃO DE ALVENARIA COM BLOCO DE CONCRETO ESTRUTURAL, CANALETA TIPO "U", ESP. 14CM, (FBK 4,5MPA), PARA REVESTIMENTO, INCLUSIVE ARGAMASSA PARA ASSENTAMENTO, EXCLUSIVE GRAUTE E ARMAÇÃO</v>
      </c>
      <c r="D36" s="49" t="str">
        <f>PLANILHA!E21</f>
        <v>M</v>
      </c>
      <c r="E36" s="45">
        <v>943.95</v>
      </c>
      <c r="F36" s="53" t="s">
        <v>207</v>
      </c>
      <c r="H36" s="52" t="s">
        <v>29</v>
      </c>
      <c r="I36" s="49" t="s">
        <v>14</v>
      </c>
      <c r="J36" s="45">
        <v>343.7</v>
      </c>
      <c r="K36" s="53" t="s">
        <v>167</v>
      </c>
    </row>
    <row r="37" spans="1:11" s="54" customFormat="1" ht="45" x14ac:dyDescent="0.25">
      <c r="A37" s="51" t="str">
        <f>PLANILHA!A22</f>
        <v>2.8</v>
      </c>
      <c r="B37" s="56" t="str">
        <f>PLANILHA!C22</f>
        <v>REV-CHA-005</v>
      </c>
      <c r="C37" s="58" t="str">
        <f>PLANILHA!D22</f>
        <v>CHAPISCO COM ARGAMASSA, TRAÇO 1:3 (CIMENTO E AREIA), ESP. 5MM, APLICADO EM ALVENARIA / ESTRUTURA DE CONCRETO COM COLHER, PREPARO MECÂNICO</v>
      </c>
      <c r="D37" s="49" t="str">
        <f>PLANILHA!E22</f>
        <v>M2</v>
      </c>
      <c r="E37" s="45">
        <v>1161.02</v>
      </c>
      <c r="F37" s="53" t="s">
        <v>209</v>
      </c>
      <c r="H37" s="52" t="s">
        <v>34</v>
      </c>
      <c r="I37" s="49" t="s">
        <v>14</v>
      </c>
      <c r="J37" s="45">
        <v>343.7</v>
      </c>
      <c r="K37" s="53" t="s">
        <v>167</v>
      </c>
    </row>
    <row r="38" spans="1:11" s="54" customFormat="1" ht="33.75" x14ac:dyDescent="0.25">
      <c r="A38" s="51" t="str">
        <f>PLANILHA!A23</f>
        <v>2.9</v>
      </c>
      <c r="B38" s="56" t="str">
        <f>PLANILHA!C23</f>
        <v>REV-REB-015</v>
      </c>
      <c r="C38" s="58" t="str">
        <f>PLANILHA!D23</f>
        <v>REBOCO COM ARGAMASSA, TRAÇO 1:2:8 (CIMENTO, CAL E AREIA), ESP. 20MM, APLICAÇÃO MANUAL, PREPARO MECÂNICO</v>
      </c>
      <c r="D38" s="49" t="str">
        <f>PLANILHA!E23</f>
        <v>M2</v>
      </c>
      <c r="E38" s="45">
        <v>1161.02</v>
      </c>
      <c r="F38" s="53" t="s">
        <v>209</v>
      </c>
      <c r="H38" s="52" t="s">
        <v>35</v>
      </c>
      <c r="I38" s="49" t="s">
        <v>14</v>
      </c>
      <c r="J38" s="45">
        <v>171.84571428571431</v>
      </c>
      <c r="K38" s="53" t="s">
        <v>168</v>
      </c>
    </row>
    <row r="39" spans="1:11" s="54" customFormat="1" ht="22.5" x14ac:dyDescent="0.25">
      <c r="A39" s="51" t="e">
        <f>PLANILHA!#REF!</f>
        <v>#REF!</v>
      </c>
      <c r="B39" s="56" t="e">
        <f>PLANILHA!#REF!</f>
        <v>#REF!</v>
      </c>
      <c r="C39" s="58" t="e">
        <f>PLANILHA!#REF!</f>
        <v>#REF!</v>
      </c>
      <c r="D39" s="49" t="e">
        <f>PLANILHA!#REF!</f>
        <v>#REF!</v>
      </c>
      <c r="E39" s="45">
        <v>64.569999999999993</v>
      </c>
      <c r="F39" s="53" t="s">
        <v>210</v>
      </c>
      <c r="H39" s="52" t="s">
        <v>37</v>
      </c>
      <c r="I39" s="49" t="s">
        <v>0</v>
      </c>
      <c r="J39" s="45">
        <v>0</v>
      </c>
      <c r="K39" s="53"/>
    </row>
    <row r="40" spans="1:11" s="54" customFormat="1" ht="22.5" x14ac:dyDescent="0.25">
      <c r="A40" s="51" t="e">
        <f>PLANILHA!#REF!</f>
        <v>#REF!</v>
      </c>
      <c r="B40" s="56" t="e">
        <f>PLANILHA!#REF!</f>
        <v>#REF!</v>
      </c>
      <c r="C40" s="58" t="e">
        <f>PLANILHA!#REF!</f>
        <v>#REF!</v>
      </c>
      <c r="D40" s="49" t="e">
        <f>PLANILHA!#REF!</f>
        <v>#REF!</v>
      </c>
      <c r="E40" s="45">
        <v>129.13999999999999</v>
      </c>
      <c r="F40" s="53" t="s">
        <v>211</v>
      </c>
      <c r="H40" s="52" t="s">
        <v>38</v>
      </c>
      <c r="I40" s="49" t="s">
        <v>14</v>
      </c>
      <c r="J40" s="45">
        <v>880.52500000000009</v>
      </c>
      <c r="K40" s="53" t="s">
        <v>157</v>
      </c>
    </row>
    <row r="41" spans="1:11" s="54" customFormat="1" ht="78.75" x14ac:dyDescent="0.25">
      <c r="A41" s="51" t="e">
        <f>PLANILHA!#REF!</f>
        <v>#REF!</v>
      </c>
      <c r="B41" s="56" t="e">
        <f>PLANILHA!#REF!</f>
        <v>#REF!</v>
      </c>
      <c r="C41" s="58" t="e">
        <f>PLANILHA!#REF!</f>
        <v>#REF!</v>
      </c>
      <c r="D41" s="49" t="e">
        <f>PLANILHA!#REF!</f>
        <v>#REF!</v>
      </c>
      <c r="E41" s="45">
        <v>129.13999999999999</v>
      </c>
      <c r="F41" s="53" t="s">
        <v>211</v>
      </c>
      <c r="H41" s="52" t="s">
        <v>39</v>
      </c>
      <c r="I41" s="49" t="s">
        <v>14</v>
      </c>
      <c r="J41" s="45">
        <v>880.52500000000009</v>
      </c>
      <c r="K41" s="53" t="s">
        <v>157</v>
      </c>
    </row>
    <row r="42" spans="1:11" s="54" customFormat="1" ht="33.75" x14ac:dyDescent="0.25">
      <c r="A42" s="51" t="str">
        <f>PLANILHA!A24</f>
        <v>2.10</v>
      </c>
      <c r="B42" s="56" t="str">
        <f>PLANILHA!C24</f>
        <v>IMP-ARG-005</v>
      </c>
      <c r="C42" s="58" t="str">
        <f>PLANILHA!D24</f>
        <v xml:space="preserve">IMPERMEABILIZAÇÃO COM ARGAMASSA TRAÇO 1:3, E = 2,50 CM COM ADITIVO </v>
      </c>
      <c r="D42" s="49" t="str">
        <f>PLANILHA!E24</f>
        <v>M2</v>
      </c>
      <c r="E42" s="45">
        <v>161.41999999999999</v>
      </c>
      <c r="F42" s="53">
        <f xml:space="preserve"> ((44*2)+(41.85*2)+(6.15*13)+(15.75*2)+(6.3*5)+(5.19)+(1.5*2))*0.5</f>
        <v>161.41999999999999</v>
      </c>
      <c r="H42" s="52" t="s">
        <v>40</v>
      </c>
      <c r="I42" s="49" t="s">
        <v>20</v>
      </c>
      <c r="J42" s="45">
        <v>217.35</v>
      </c>
      <c r="K42" s="53" t="s">
        <v>169</v>
      </c>
    </row>
    <row r="43" spans="1:11" s="54" customFormat="1" ht="22.5" x14ac:dyDescent="0.25">
      <c r="A43" s="51" t="str">
        <f>PLANILHA!A25</f>
        <v>2.11</v>
      </c>
      <c r="B43" s="56" t="str">
        <f>PLANILHA!C25</f>
        <v>92273</v>
      </c>
      <c r="C43" s="58" t="str">
        <f>PLANILHA!D25</f>
        <v>FABRICAÇÃO DE ESCORAS DO TIPO PONTALETE, EM MADEIRA, PARA PÉ-DIREITO SIMPLES. AF_09/2020</v>
      </c>
      <c r="D43" s="49" t="str">
        <f>PLANILHA!E25</f>
        <v>M2</v>
      </c>
      <c r="E43" s="45">
        <f>E44+E45</f>
        <v>76.48</v>
      </c>
      <c r="F43" s="53" t="s">
        <v>260</v>
      </c>
      <c r="H43" s="52"/>
      <c r="I43" s="49"/>
      <c r="J43" s="45"/>
      <c r="K43" s="53"/>
    </row>
    <row r="44" spans="1:11" s="54" customFormat="1" x14ac:dyDescent="0.25">
      <c r="A44" s="51" t="e">
        <f>PLANILHA!#REF!</f>
        <v>#REF!</v>
      </c>
      <c r="B44" s="56" t="e">
        <f>PLANILHA!#REF!</f>
        <v>#REF!</v>
      </c>
      <c r="C44" s="58" t="e">
        <f>PLANILHA!#REF!</f>
        <v>#REF!</v>
      </c>
      <c r="D44" s="49" t="e">
        <f>PLANILHA!#REF!</f>
        <v>#REF!</v>
      </c>
      <c r="E44" s="45">
        <v>43.88</v>
      </c>
      <c r="F44" s="53" t="s">
        <v>258</v>
      </c>
      <c r="H44" s="52"/>
      <c r="I44" s="49"/>
      <c r="J44" s="45"/>
      <c r="K44" s="53"/>
    </row>
    <row r="45" spans="1:11" s="54" customFormat="1" ht="22.5" x14ac:dyDescent="0.25">
      <c r="A45" s="51" t="str">
        <f>PLANILHA!A26</f>
        <v>2.12</v>
      </c>
      <c r="B45" s="56" t="str">
        <f>PLANILHA!C26</f>
        <v xml:space="preserve">LAJ-REV-015 </v>
      </c>
      <c r="C45" s="58" t="str">
        <f>PLANILHA!D26</f>
        <v>LAJE PRÉ-MOLDADA, A REVESTIR, INCLUSIVE CAPEAMENTO E = 4CM, SC = 100 KG/M2, L = 5,00 M</v>
      </c>
      <c r="D45" s="49" t="str">
        <f>PLANILHA!E26</f>
        <v>M2</v>
      </c>
      <c r="E45" s="45">
        <v>32.6</v>
      </c>
      <c r="F45" s="53" t="s">
        <v>259</v>
      </c>
      <c r="H45" s="52"/>
      <c r="I45" s="49"/>
      <c r="J45" s="45"/>
      <c r="K45" s="53"/>
    </row>
    <row r="46" spans="1:11" s="54" customFormat="1" ht="22.5" x14ac:dyDescent="0.25">
      <c r="A46" s="51" t="s">
        <v>262</v>
      </c>
      <c r="B46" s="56" t="e">
        <f>PLANILHA!#REF!</f>
        <v>#REF!</v>
      </c>
      <c r="C46" s="58" t="e">
        <f>PLANILHA!#REF!</f>
        <v>#REF!</v>
      </c>
      <c r="D46" s="49" t="e">
        <f>PLANILHA!#REF!</f>
        <v>#REF!</v>
      </c>
      <c r="E46" s="45">
        <v>24.97</v>
      </c>
      <c r="F46" s="53" t="s">
        <v>276</v>
      </c>
      <c r="H46" s="52"/>
      <c r="I46" s="49"/>
      <c r="J46" s="45"/>
      <c r="K46" s="53"/>
    </row>
    <row r="47" spans="1:11" s="54" customFormat="1" ht="33.75" x14ac:dyDescent="0.25">
      <c r="A47" s="51">
        <f>PLANILHA!A27</f>
        <v>3</v>
      </c>
      <c r="B47" s="56">
        <f>PLANILHA!C27</f>
        <v>0</v>
      </c>
      <c r="C47" s="58" t="str">
        <f>PLANILHA!D27</f>
        <v>COBERTURA</v>
      </c>
      <c r="D47" s="49" t="str">
        <f>PLANILHA!E27</f>
        <v/>
      </c>
      <c r="E47" s="45"/>
      <c r="F47" s="53"/>
      <c r="H47" s="52" t="s">
        <v>41</v>
      </c>
      <c r="I47" s="49" t="s">
        <v>20</v>
      </c>
      <c r="J47" s="45">
        <v>98</v>
      </c>
      <c r="K47" s="53" t="s">
        <v>170</v>
      </c>
    </row>
    <row r="48" spans="1:11" s="54" customFormat="1" ht="22.5" x14ac:dyDescent="0.25">
      <c r="A48" s="51" t="str">
        <f>PLANILHA!A28</f>
        <v>3.1</v>
      </c>
      <c r="B48" s="56" t="str">
        <f>PLANILHA!C28</f>
        <v>COB-ENG-005</v>
      </c>
      <c r="C48" s="58" t="str">
        <f>PLANILHA!D28</f>
        <v>ENGRADAMENTO PARA TELHAS CERÂMICA OU CONCRETO EM MADEIRA PARAJU</v>
      </c>
      <c r="D48" s="49" t="str">
        <f>PLANILHA!E28</f>
        <v>M2</v>
      </c>
      <c r="E48" s="85">
        <v>14961.45</v>
      </c>
      <c r="F48" s="50" t="s">
        <v>272</v>
      </c>
      <c r="H48" s="52" t="s">
        <v>42</v>
      </c>
      <c r="I48" s="49" t="s">
        <v>0</v>
      </c>
      <c r="J48" s="45">
        <v>0</v>
      </c>
      <c r="K48" s="53"/>
    </row>
    <row r="49" spans="1:11" s="54" customFormat="1" ht="33.75" x14ac:dyDescent="0.25">
      <c r="A49" s="51" t="str">
        <f>PLANILHA!A29</f>
        <v>3.2</v>
      </c>
      <c r="B49" s="56" t="str">
        <f>PLANILHA!C29</f>
        <v>COB-TEL-010</v>
      </c>
      <c r="C49" s="58" t="str">
        <f>PLANILHA!D29</f>
        <v>COBERTURA EM TELHA CERÂMICA COLONIAL PLANA, 24 UNID/M2</v>
      </c>
      <c r="D49" s="49" t="str">
        <f>PLANILHA!E29</f>
        <v>M2</v>
      </c>
      <c r="E49" s="45">
        <v>997.43</v>
      </c>
      <c r="F49" s="53">
        <v>997.43</v>
      </c>
      <c r="H49" s="52" t="s">
        <v>43</v>
      </c>
      <c r="I49" s="49" t="s">
        <v>44</v>
      </c>
      <c r="J49" s="45">
        <v>11</v>
      </c>
      <c r="K49" s="53" t="s">
        <v>171</v>
      </c>
    </row>
    <row r="50" spans="1:11" s="54" customFormat="1" ht="33.75" x14ac:dyDescent="0.25">
      <c r="A50" s="51" t="str">
        <f>PLANILHA!A30</f>
        <v>3.3</v>
      </c>
      <c r="B50" s="56" t="str">
        <f>PLANILHA!C30</f>
        <v>PLU-CAL-045</v>
      </c>
      <c r="C50" s="58" t="str">
        <f>PLANILHA!D30</f>
        <v>CALHA DE CHAPA GALVANIZADA Nº. 24 GSG, DESENVOLVIMENTO = 50 CM</v>
      </c>
      <c r="D50" s="49" t="str">
        <f>PLANILHA!E30</f>
        <v>M</v>
      </c>
      <c r="E50" s="45">
        <v>235.8</v>
      </c>
      <c r="F50" s="53">
        <v>235.8</v>
      </c>
      <c r="H50" s="52" t="s">
        <v>45</v>
      </c>
      <c r="I50" s="49" t="s">
        <v>44</v>
      </c>
      <c r="J50" s="45">
        <v>9</v>
      </c>
      <c r="K50" s="53" t="s">
        <v>172</v>
      </c>
    </row>
    <row r="51" spans="1:11" s="54" customFormat="1" ht="33.75" x14ac:dyDescent="0.25">
      <c r="A51" s="51" t="str">
        <f>PLANILHA!A31</f>
        <v>3.4</v>
      </c>
      <c r="B51" s="56" t="str">
        <f>PLANILHA!C31</f>
        <v>PLU-CON-005</v>
      </c>
      <c r="C51" s="58" t="str">
        <f>PLANILHA!D31</f>
        <v xml:space="preserve">CONDUTOR DE AP DO TELHADO EM TUBO PVC ESGOTO, INCLUSIVE CONEXÕES E SUPORTES, 100MM </v>
      </c>
      <c r="D51" s="49" t="str">
        <f>PLANILHA!E31</f>
        <v>M</v>
      </c>
      <c r="E51" s="45">
        <v>98</v>
      </c>
      <c r="F51" s="53" t="s">
        <v>220</v>
      </c>
      <c r="H51" s="52" t="s">
        <v>46</v>
      </c>
      <c r="I51" s="49" t="s">
        <v>47</v>
      </c>
      <c r="J51" s="45">
        <v>5</v>
      </c>
      <c r="K51" s="53" t="s">
        <v>173</v>
      </c>
    </row>
    <row r="52" spans="1:11" s="54" customFormat="1" ht="45" x14ac:dyDescent="0.25">
      <c r="A52" s="51" t="e">
        <f>PLANILHA!#REF!</f>
        <v>#REF!</v>
      </c>
      <c r="B52" s="56" t="e">
        <f>PLANILHA!#REF!</f>
        <v>#REF!</v>
      </c>
      <c r="C52" s="58" t="e">
        <f>PLANILHA!#REF!</f>
        <v>#REF!</v>
      </c>
      <c r="D52" s="49" t="e">
        <f>PLANILHA!#REF!</f>
        <v>#REF!</v>
      </c>
      <c r="E52" s="45"/>
      <c r="F52" s="53"/>
      <c r="H52" s="52" t="s">
        <v>48</v>
      </c>
      <c r="I52" s="49" t="s">
        <v>47</v>
      </c>
      <c r="J52" s="45">
        <v>9</v>
      </c>
      <c r="K52" s="53" t="s">
        <v>172</v>
      </c>
    </row>
    <row r="53" spans="1:11" s="54" customFormat="1" ht="22.5" x14ac:dyDescent="0.25">
      <c r="A53" s="51" t="e">
        <f>PLANILHA!#REF!</f>
        <v>#REF!</v>
      </c>
      <c r="B53" s="56" t="e">
        <f>PLANILHA!#REF!</f>
        <v>#REF!</v>
      </c>
      <c r="C53" s="58" t="e">
        <f>PLANILHA!#REF!</f>
        <v>#REF!</v>
      </c>
      <c r="D53" s="49" t="e">
        <f>PLANILHA!#REF!</f>
        <v>#REF!</v>
      </c>
      <c r="E53" s="63">
        <v>16</v>
      </c>
      <c r="F53" s="53" t="s">
        <v>264</v>
      </c>
      <c r="H53" s="52" t="s">
        <v>49</v>
      </c>
      <c r="I53" s="49" t="s">
        <v>47</v>
      </c>
      <c r="J53" s="45">
        <v>3</v>
      </c>
      <c r="K53" s="53" t="s">
        <v>174</v>
      </c>
    </row>
    <row r="54" spans="1:11" s="54" customFormat="1" ht="22.5" x14ac:dyDescent="0.25">
      <c r="A54" s="51" t="e">
        <f>PLANILHA!#REF!</f>
        <v>#REF!</v>
      </c>
      <c r="B54" s="56" t="e">
        <f>PLANILHA!#REF!</f>
        <v>#REF!</v>
      </c>
      <c r="C54" s="58" t="e">
        <f>PLANILHA!#REF!</f>
        <v>#REF!</v>
      </c>
      <c r="D54" s="49" t="e">
        <f>PLANILHA!#REF!</f>
        <v>#REF!</v>
      </c>
      <c r="E54" s="63">
        <v>9</v>
      </c>
      <c r="F54" s="53" t="s">
        <v>212</v>
      </c>
      <c r="H54" s="52" t="s">
        <v>50</v>
      </c>
      <c r="I54" s="49" t="s">
        <v>47</v>
      </c>
      <c r="J54" s="45">
        <v>1</v>
      </c>
      <c r="K54" s="53" t="s">
        <v>175</v>
      </c>
    </row>
    <row r="55" spans="1:11" s="54" customFormat="1" ht="22.5" x14ac:dyDescent="0.25">
      <c r="A55" s="51" t="e">
        <f>PLANILHA!#REF!</f>
        <v>#REF!</v>
      </c>
      <c r="B55" s="56" t="e">
        <f>PLANILHA!#REF!</f>
        <v>#REF!</v>
      </c>
      <c r="C55" s="58" t="e">
        <f>PLANILHA!#REF!</f>
        <v>#REF!</v>
      </c>
      <c r="D55" s="49" t="e">
        <f>PLANILHA!#REF!</f>
        <v>#REF!</v>
      </c>
      <c r="E55" s="63">
        <v>5</v>
      </c>
      <c r="F55" s="53" t="s">
        <v>213</v>
      </c>
      <c r="H55" s="52" t="s">
        <v>51</v>
      </c>
      <c r="I55" s="49" t="s">
        <v>52</v>
      </c>
      <c r="J55" s="45">
        <v>2</v>
      </c>
      <c r="K55" s="53" t="s">
        <v>176</v>
      </c>
    </row>
    <row r="56" spans="1:11" s="54" customFormat="1" ht="22.5" x14ac:dyDescent="0.25">
      <c r="A56" s="51" t="e">
        <f>PLANILHA!#REF!</f>
        <v>#REF!</v>
      </c>
      <c r="B56" s="56" t="e">
        <f>PLANILHA!#REF!</f>
        <v>#REF!</v>
      </c>
      <c r="C56" s="58" t="e">
        <f>PLANILHA!#REF!</f>
        <v>#REF!</v>
      </c>
      <c r="D56" s="49" t="e">
        <f>PLANILHA!#REF!</f>
        <v>#REF!</v>
      </c>
      <c r="E56" s="63">
        <v>5</v>
      </c>
      <c r="F56" s="53" t="s">
        <v>214</v>
      </c>
      <c r="H56" s="52" t="s">
        <v>53</v>
      </c>
      <c r="I56" s="49" t="s">
        <v>52</v>
      </c>
      <c r="J56" s="45">
        <v>2</v>
      </c>
      <c r="K56" s="53" t="s">
        <v>176</v>
      </c>
    </row>
    <row r="57" spans="1:11" s="54" customFormat="1" x14ac:dyDescent="0.25">
      <c r="A57" s="51" t="e">
        <f>PLANILHA!#REF!</f>
        <v>#REF!</v>
      </c>
      <c r="B57" s="56" t="e">
        <f>PLANILHA!#REF!</f>
        <v>#REF!</v>
      </c>
      <c r="C57" s="58" t="e">
        <f>PLANILHA!#REF!</f>
        <v>#REF!</v>
      </c>
      <c r="D57" s="49" t="e">
        <f>PLANILHA!#REF!</f>
        <v>#REF!</v>
      </c>
      <c r="E57" s="63">
        <v>16</v>
      </c>
      <c r="F57" s="53" t="s">
        <v>265</v>
      </c>
      <c r="H57" s="52" t="s">
        <v>54</v>
      </c>
      <c r="I57" s="49" t="s">
        <v>0</v>
      </c>
      <c r="J57" s="45">
        <v>0</v>
      </c>
      <c r="K57" s="53"/>
    </row>
    <row r="58" spans="1:11" s="54" customFormat="1" ht="56.25" x14ac:dyDescent="0.25">
      <c r="A58" s="51" t="e">
        <f>PLANILHA!#REF!</f>
        <v>#REF!</v>
      </c>
      <c r="B58" s="56" t="e">
        <f>PLANILHA!#REF!</f>
        <v>#REF!</v>
      </c>
      <c r="C58" s="58" t="e">
        <f>PLANILHA!#REF!</f>
        <v>#REF!</v>
      </c>
      <c r="D58" s="49" t="e">
        <f>PLANILHA!#REF!</f>
        <v>#REF!</v>
      </c>
      <c r="E58" s="63">
        <v>3</v>
      </c>
      <c r="F58" s="53" t="s">
        <v>215</v>
      </c>
      <c r="H58" s="52" t="s">
        <v>55</v>
      </c>
      <c r="I58" s="49" t="s">
        <v>14</v>
      </c>
      <c r="J58" s="45">
        <v>206.6</v>
      </c>
      <c r="K58" s="53" t="s">
        <v>177</v>
      </c>
    </row>
    <row r="59" spans="1:11" s="54" customFormat="1" ht="67.5" x14ac:dyDescent="0.25">
      <c r="A59" s="51" t="e">
        <f>PLANILHA!#REF!</f>
        <v>#REF!</v>
      </c>
      <c r="B59" s="56" t="e">
        <f>PLANILHA!#REF!</f>
        <v>#REF!</v>
      </c>
      <c r="C59" s="58" t="e">
        <f>PLANILHA!#REF!</f>
        <v>#REF!</v>
      </c>
      <c r="D59" s="49" t="e">
        <f>PLANILHA!#REF!</f>
        <v>#REF!</v>
      </c>
      <c r="E59" s="63">
        <v>3</v>
      </c>
      <c r="F59" s="53" t="s">
        <v>217</v>
      </c>
      <c r="H59" s="52" t="s">
        <v>56</v>
      </c>
      <c r="I59" s="49" t="s">
        <v>14</v>
      </c>
      <c r="J59" s="45">
        <v>880.53</v>
      </c>
      <c r="K59" s="53">
        <v>880.53</v>
      </c>
    </row>
    <row r="60" spans="1:11" s="54" customFormat="1" ht="45" x14ac:dyDescent="0.25">
      <c r="A60" s="51" t="e">
        <f>PLANILHA!#REF!</f>
        <v>#REF!</v>
      </c>
      <c r="B60" s="56" t="e">
        <f>PLANILHA!#REF!</f>
        <v>#REF!</v>
      </c>
      <c r="C60" s="58" t="e">
        <f>PLANILHA!#REF!</f>
        <v>#REF!</v>
      </c>
      <c r="D60" s="49" t="e">
        <f>PLANILHA!#REF!</f>
        <v>#REF!</v>
      </c>
      <c r="E60" s="63">
        <v>3</v>
      </c>
      <c r="F60" s="53" t="s">
        <v>218</v>
      </c>
      <c r="H60" s="52" t="s">
        <v>57</v>
      </c>
      <c r="I60" s="49" t="s">
        <v>14</v>
      </c>
      <c r="J60" s="45">
        <v>880.53</v>
      </c>
      <c r="K60" s="53">
        <v>880.53</v>
      </c>
    </row>
    <row r="61" spans="1:11" s="54" customFormat="1" ht="33.75" x14ac:dyDescent="0.25">
      <c r="A61" s="51" t="e">
        <f>PLANILHA!#REF!</f>
        <v>#REF!</v>
      </c>
      <c r="B61" s="56" t="e">
        <f>PLANILHA!#REF!</f>
        <v>#REF!</v>
      </c>
      <c r="C61" s="58" t="e">
        <f>PLANILHA!#REF!</f>
        <v>#REF!</v>
      </c>
      <c r="D61" s="49" t="e">
        <f>PLANILHA!#REF!</f>
        <v>#REF!</v>
      </c>
      <c r="E61" s="63">
        <v>3</v>
      </c>
      <c r="F61" s="53" t="s">
        <v>216</v>
      </c>
      <c r="H61" s="52" t="s">
        <v>58</v>
      </c>
      <c r="I61" s="49" t="s">
        <v>20</v>
      </c>
      <c r="J61" s="45">
        <v>468.78</v>
      </c>
      <c r="K61" s="53" t="s">
        <v>178</v>
      </c>
    </row>
    <row r="62" spans="1:11" s="54" customFormat="1" ht="45" x14ac:dyDescent="0.25">
      <c r="A62" s="51" t="e">
        <f>PLANILHA!#REF!</f>
        <v>#REF!</v>
      </c>
      <c r="B62" s="56" t="e">
        <f>PLANILHA!#REF!</f>
        <v>#REF!</v>
      </c>
      <c r="C62" s="58" t="e">
        <f>PLANILHA!#REF!</f>
        <v>#REF!</v>
      </c>
      <c r="D62" s="49" t="e">
        <f>PLANILHA!#REF!</f>
        <v>#REF!</v>
      </c>
      <c r="E62" s="63">
        <v>1</v>
      </c>
      <c r="F62" s="53" t="s">
        <v>219</v>
      </c>
      <c r="H62" s="52" t="s">
        <v>59</v>
      </c>
      <c r="I62" s="49" t="s">
        <v>18</v>
      </c>
      <c r="J62" s="45">
        <v>13.671000000000001</v>
      </c>
      <c r="K62" s="53" t="s">
        <v>179</v>
      </c>
    </row>
    <row r="63" spans="1:11" s="54" customFormat="1" x14ac:dyDescent="0.25">
      <c r="A63" s="51" t="e">
        <f>PLANILHA!#REF!</f>
        <v>#REF!</v>
      </c>
      <c r="B63" s="56" t="e">
        <f>PLANILHA!#REF!</f>
        <v>#REF!</v>
      </c>
      <c r="C63" s="58" t="e">
        <f>PLANILHA!#REF!</f>
        <v>#REF!</v>
      </c>
      <c r="D63" s="49" t="e">
        <f>PLANILHA!#REF!</f>
        <v>#REF!</v>
      </c>
      <c r="E63" s="63">
        <v>1</v>
      </c>
      <c r="F63" s="53" t="s">
        <v>219</v>
      </c>
      <c r="H63" s="52"/>
      <c r="I63" s="49"/>
      <c r="J63" s="45"/>
      <c r="K63" s="53"/>
    </row>
    <row r="64" spans="1:11" s="54" customFormat="1" x14ac:dyDescent="0.25">
      <c r="A64" s="51" t="e">
        <f>PLANILHA!#REF!</f>
        <v>#REF!</v>
      </c>
      <c r="B64" s="56" t="e">
        <f>PLANILHA!#REF!</f>
        <v>#REF!</v>
      </c>
      <c r="C64" s="58" t="e">
        <f>PLANILHA!#REF!</f>
        <v>#REF!</v>
      </c>
      <c r="D64" s="49" t="e">
        <f>PLANILHA!#REF!</f>
        <v>#REF!</v>
      </c>
      <c r="E64" s="63">
        <v>1</v>
      </c>
      <c r="F64" s="53">
        <v>1</v>
      </c>
      <c r="H64" s="52"/>
      <c r="I64" s="49"/>
      <c r="J64" s="45"/>
      <c r="K64" s="53"/>
    </row>
    <row r="65" spans="1:11" s="54" customFormat="1" x14ac:dyDescent="0.25">
      <c r="A65" s="51" t="e">
        <f>PLANILHA!#REF!</f>
        <v>#REF!</v>
      </c>
      <c r="B65" s="56" t="e">
        <f>PLANILHA!#REF!</f>
        <v>#REF!</v>
      </c>
      <c r="C65" s="58" t="e">
        <f>PLANILHA!#REF!</f>
        <v>#REF!</v>
      </c>
      <c r="D65" s="49" t="e">
        <f>PLANILHA!#REF!</f>
        <v>#REF!</v>
      </c>
      <c r="E65" s="63">
        <v>1</v>
      </c>
      <c r="F65" s="53">
        <v>1</v>
      </c>
      <c r="H65" s="52"/>
      <c r="I65" s="49"/>
      <c r="J65" s="45"/>
      <c r="K65" s="53"/>
    </row>
    <row r="66" spans="1:11" s="54" customFormat="1" x14ac:dyDescent="0.25">
      <c r="A66" s="51" t="e">
        <f>PLANILHA!#REF!</f>
        <v>#REF!</v>
      </c>
      <c r="B66" s="56" t="e">
        <f>PLANILHA!#REF!</f>
        <v>#REF!</v>
      </c>
      <c r="C66" s="58" t="e">
        <f>PLANILHA!#REF!</f>
        <v>#REF!</v>
      </c>
      <c r="D66" s="49" t="e">
        <f>PLANILHA!#REF!</f>
        <v>#REF!</v>
      </c>
      <c r="E66" s="63">
        <v>5</v>
      </c>
      <c r="F66" s="53">
        <v>5</v>
      </c>
      <c r="H66" s="52"/>
      <c r="I66" s="49"/>
      <c r="J66" s="45"/>
      <c r="K66" s="53"/>
    </row>
    <row r="67" spans="1:11" s="54" customFormat="1" x14ac:dyDescent="0.25">
      <c r="A67" s="51" t="e">
        <f>PLANILHA!#REF!</f>
        <v>#REF!</v>
      </c>
      <c r="B67" s="56" t="e">
        <f>PLANILHA!#REF!</f>
        <v>#REF!</v>
      </c>
      <c r="C67" s="58" t="e">
        <f>PLANILHA!#REF!</f>
        <v>#REF!</v>
      </c>
      <c r="D67" s="49" t="e">
        <f>PLANILHA!#REF!</f>
        <v>#REF!</v>
      </c>
      <c r="E67" s="63">
        <v>28</v>
      </c>
      <c r="F67" s="53" t="s">
        <v>221</v>
      </c>
      <c r="H67" s="52"/>
      <c r="I67" s="49"/>
      <c r="J67" s="45"/>
      <c r="K67" s="53"/>
    </row>
    <row r="68" spans="1:11" s="54" customFormat="1" x14ac:dyDescent="0.25">
      <c r="A68" s="51" t="e">
        <f>PLANILHA!#REF!</f>
        <v>#REF!</v>
      </c>
      <c r="B68" s="56" t="e">
        <f>PLANILHA!#REF!</f>
        <v>#REF!</v>
      </c>
      <c r="C68" s="58" t="e">
        <f>PLANILHA!#REF!</f>
        <v>#REF!</v>
      </c>
      <c r="D68" s="49" t="e">
        <f>PLANILHA!#REF!</f>
        <v>#REF!</v>
      </c>
      <c r="E68" s="63">
        <v>100</v>
      </c>
      <c r="F68" s="53" t="s">
        <v>266</v>
      </c>
      <c r="H68" s="52"/>
      <c r="I68" s="49"/>
      <c r="J68" s="45"/>
      <c r="K68" s="53"/>
    </row>
    <row r="69" spans="1:11" s="54" customFormat="1" x14ac:dyDescent="0.25">
      <c r="A69" s="51" t="e">
        <f>PLANILHA!#REF!</f>
        <v>#REF!</v>
      </c>
      <c r="B69" s="56" t="e">
        <f>PLANILHA!#REF!</f>
        <v>#REF!</v>
      </c>
      <c r="C69" s="58" t="e">
        <f>PLANILHA!#REF!</f>
        <v>#REF!</v>
      </c>
      <c r="D69" s="49" t="e">
        <f>PLANILHA!#REF!</f>
        <v>#REF!</v>
      </c>
      <c r="E69" s="63">
        <v>30</v>
      </c>
      <c r="F69" s="53" t="s">
        <v>267</v>
      </c>
      <c r="H69" s="52"/>
      <c r="I69" s="49"/>
      <c r="J69" s="45"/>
      <c r="K69" s="53"/>
    </row>
    <row r="70" spans="1:11" s="54" customFormat="1" x14ac:dyDescent="0.25">
      <c r="A70" s="51" t="e">
        <f>PLANILHA!#REF!</f>
        <v>#REF!</v>
      </c>
      <c r="B70" s="56" t="e">
        <f>PLANILHA!#REF!</f>
        <v>#REF!</v>
      </c>
      <c r="C70" s="58" t="e">
        <f>PLANILHA!#REF!</f>
        <v>#REF!</v>
      </c>
      <c r="D70" s="49" t="e">
        <f>PLANILHA!#REF!</f>
        <v>#REF!</v>
      </c>
      <c r="E70" s="63">
        <v>100</v>
      </c>
      <c r="F70" s="53" t="s">
        <v>266</v>
      </c>
      <c r="H70" s="52"/>
      <c r="I70" s="49"/>
      <c r="J70" s="45"/>
      <c r="K70" s="53"/>
    </row>
    <row r="71" spans="1:11" s="54" customFormat="1" x14ac:dyDescent="0.25">
      <c r="A71" s="51">
        <f>PLANILHA!A32</f>
        <v>4</v>
      </c>
      <c r="B71" s="56">
        <f>PLANILHA!C32</f>
        <v>0</v>
      </c>
      <c r="C71" s="58" t="str">
        <f>PLANILHA!D32</f>
        <v>PISOS E AZULEJOS</v>
      </c>
      <c r="D71" s="49" t="str">
        <f>PLANILHA!E32</f>
        <v/>
      </c>
      <c r="E71" s="8">
        <v>0</v>
      </c>
      <c r="F71" s="53"/>
      <c r="H71" s="52"/>
      <c r="I71" s="49"/>
      <c r="J71" s="45"/>
      <c r="K71" s="53"/>
    </row>
    <row r="72" spans="1:11" s="54" customFormat="1" ht="22.5" x14ac:dyDescent="0.25">
      <c r="A72" s="51" t="e">
        <f>PLANILHA!#REF!</f>
        <v>#REF!</v>
      </c>
      <c r="B72" s="56" t="e">
        <f>PLANILHA!#REF!</f>
        <v>#REF!</v>
      </c>
      <c r="C72" s="58" t="e">
        <f>PLANILHA!#REF!</f>
        <v>#REF!</v>
      </c>
      <c r="D72" s="49" t="e">
        <f>PLANILHA!#REF!</f>
        <v>#REF!</v>
      </c>
      <c r="E72" s="63">
        <v>299.29000000000002</v>
      </c>
      <c r="F72" s="53" t="s">
        <v>225</v>
      </c>
      <c r="H72" s="52"/>
      <c r="I72" s="49"/>
      <c r="J72" s="45"/>
      <c r="K72" s="53"/>
    </row>
    <row r="73" spans="1:11" s="54" customFormat="1" ht="22.5" x14ac:dyDescent="0.25">
      <c r="A73" s="51" t="str">
        <f>PLANILHA!A34</f>
        <v>4.2</v>
      </c>
      <c r="B73" s="56" t="str">
        <f>PLANILHA!C34</f>
        <v xml:space="preserve">PIS-CON-015 </v>
      </c>
      <c r="C73" s="58" t="str">
        <f>PLANILHA!D34</f>
        <v>CONTRAPISO DESEMPENADO COM ARGAMASSA, TRAÇO 1:3 (CIMENTO E AREIA), ESP. 30MM</v>
      </c>
      <c r="D73" s="49" t="str">
        <f>PLANILHA!E34</f>
        <v>M2</v>
      </c>
      <c r="E73" s="63">
        <v>119.25</v>
      </c>
      <c r="F73" s="50" t="s">
        <v>279</v>
      </c>
      <c r="H73" s="52"/>
      <c r="I73" s="49"/>
      <c r="J73" s="45"/>
      <c r="K73" s="53"/>
    </row>
    <row r="74" spans="1:11" s="54" customFormat="1" ht="56.25" x14ac:dyDescent="0.25">
      <c r="A74" s="51" t="str">
        <f>PLANILHA!A35</f>
        <v>4.3</v>
      </c>
      <c r="B74" s="56" t="str">
        <f>PLANILHA!C35</f>
        <v>PIS-CER-010</v>
      </c>
      <c r="C74" s="58" t="str">
        <f>PLANILHA!D35</f>
        <v>REVESTIMENTO COM CERÂMICA APLICADO EM PISO, ACABAMENTO ESMALTADO, AMBIENTE INTERNO, PADRÃO EXTRA, DIMENSÃO DA PEÇA ATÉ 2025 CM2, PEI V, ASSENTAMENTO COM ARGAMASSA INDUSTRIALIZADA, INCLUSIVE REJUNTAMENTO</v>
      </c>
      <c r="D74" s="49" t="str">
        <f>PLANILHA!E35</f>
        <v>M2</v>
      </c>
      <c r="E74" s="63">
        <v>119.25</v>
      </c>
      <c r="F74" s="53">
        <v>119.25</v>
      </c>
      <c r="H74" s="52"/>
      <c r="I74" s="49"/>
      <c r="J74" s="45"/>
      <c r="K74" s="53"/>
    </row>
    <row r="75" spans="1:11" s="54" customFormat="1" x14ac:dyDescent="0.25">
      <c r="A75" s="51" t="e">
        <f>PLANILHA!#REF!</f>
        <v>#REF!</v>
      </c>
      <c r="B75" s="56" t="e">
        <f>PLANILHA!#REF!</f>
        <v>#REF!</v>
      </c>
      <c r="C75" s="58" t="e">
        <f>PLANILHA!#REF!</f>
        <v>#REF!</v>
      </c>
      <c r="D75" s="49" t="e">
        <f>PLANILHA!#REF!</f>
        <v>#REF!</v>
      </c>
      <c r="E75" s="63">
        <v>318.06</v>
      </c>
      <c r="F75" s="53" t="s">
        <v>278</v>
      </c>
      <c r="H75" s="52"/>
      <c r="I75" s="49"/>
      <c r="J75" s="45"/>
      <c r="K75" s="53"/>
    </row>
    <row r="76" spans="1:11" s="54" customFormat="1" ht="33.75" x14ac:dyDescent="0.25">
      <c r="A76" s="51" t="str">
        <f>PLANILHA!A36</f>
        <v>4.4</v>
      </c>
      <c r="B76" s="56" t="str">
        <f>PLANILHA!C36</f>
        <v>ROD-ARG-015</v>
      </c>
      <c r="C76" s="58" t="str">
        <f>PLANILHA!D36</f>
        <v>RODAPÉ COM ARGAMASSA, TRAÇO 1:3 (CIMENTO E AREIA), ESP. 2CM, ALTURA 10CM, DESEMPENADO / ALISADO COM COLHER</v>
      </c>
      <c r="D76" s="49" t="str">
        <f>PLANILHA!E36</f>
        <v>M</v>
      </c>
      <c r="E76" s="63">
        <v>432.05</v>
      </c>
      <c r="F76" s="53" t="s">
        <v>224</v>
      </c>
      <c r="H76" s="52"/>
      <c r="I76" s="49"/>
      <c r="J76" s="45"/>
      <c r="K76" s="53"/>
    </row>
    <row r="77" spans="1:11" s="54" customFormat="1" ht="22.5" x14ac:dyDescent="0.25">
      <c r="A77" s="51" t="str">
        <f>PLANILHA!A37</f>
        <v>4.5</v>
      </c>
      <c r="B77" s="56" t="str">
        <f>PLANILHA!C37</f>
        <v>URB-PAS-006</v>
      </c>
      <c r="C77" s="58" t="str">
        <f>PLANILHA!D37</f>
        <v>PASSEIOS DE CONCRETO E = 6 CM, FCK = 10 MPA, JUNTA SECA</v>
      </c>
      <c r="D77" s="49" t="str">
        <f>PLANILHA!E37</f>
        <v>M2</v>
      </c>
      <c r="E77" s="63">
        <v>219.75</v>
      </c>
      <c r="F77" s="53" t="s">
        <v>226</v>
      </c>
      <c r="H77" s="52"/>
      <c r="I77" s="49"/>
      <c r="J77" s="45"/>
      <c r="K77" s="53"/>
    </row>
    <row r="78" spans="1:11" s="70" customFormat="1" x14ac:dyDescent="0.25">
      <c r="A78" s="64">
        <f>PLANILHA!A38</f>
        <v>5</v>
      </c>
      <c r="B78" s="65">
        <f>PLANILHA!C38</f>
        <v>0</v>
      </c>
      <c r="C78" s="66" t="str">
        <f>PLANILHA!D38</f>
        <v>ESQUADRIAS</v>
      </c>
      <c r="D78" s="67" t="str">
        <f>PLANILHA!E38</f>
        <v/>
      </c>
      <c r="E78" s="68">
        <v>0</v>
      </c>
      <c r="F78" s="69"/>
      <c r="H78" s="52" t="s">
        <v>60</v>
      </c>
      <c r="I78" s="49" t="s">
        <v>0</v>
      </c>
      <c r="J78" s="45">
        <v>0</v>
      </c>
      <c r="K78" s="53"/>
    </row>
    <row r="79" spans="1:11" s="54" customFormat="1" ht="33.75" x14ac:dyDescent="0.25">
      <c r="A79" s="51" t="e">
        <f>PLANILHA!#REF!</f>
        <v>#REF!</v>
      </c>
      <c r="B79" s="56" t="e">
        <f>PLANILHA!#REF!</f>
        <v>#REF!</v>
      </c>
      <c r="C79" s="58" t="e">
        <f>PLANILHA!#REF!</f>
        <v>#REF!</v>
      </c>
      <c r="D79" s="49" t="e">
        <f>PLANILHA!#REF!</f>
        <v>#REF!</v>
      </c>
      <c r="E79" s="63">
        <v>16</v>
      </c>
      <c r="F79" s="50" t="s">
        <v>231</v>
      </c>
      <c r="H79" s="52" t="s">
        <v>61</v>
      </c>
      <c r="I79" s="49" t="s">
        <v>47</v>
      </c>
      <c r="J79" s="45">
        <v>13</v>
      </c>
      <c r="K79" s="53" t="s">
        <v>180</v>
      </c>
    </row>
    <row r="80" spans="1:11" s="54" customFormat="1" ht="45" x14ac:dyDescent="0.25">
      <c r="A80" s="51" t="str">
        <f>PLANILHA!A39</f>
        <v>5.1</v>
      </c>
      <c r="B80" s="56" t="str">
        <f>PLANILHA!C39</f>
        <v>SEE-SER-165</v>
      </c>
      <c r="C80" s="58" t="str">
        <f>PLANILHA!D39</f>
        <v>PORTA METÁLICA 80 X 210 CM , INCLUINDO FECHADURA TIPO EXTERNA E FERRAGENS</v>
      </c>
      <c r="D80" s="49" t="str">
        <f>PLANILHA!E39</f>
        <v>UN</v>
      </c>
      <c r="E80" s="63">
        <v>16</v>
      </c>
      <c r="F80" s="50" t="s">
        <v>231</v>
      </c>
      <c r="H80" s="52" t="s">
        <v>62</v>
      </c>
      <c r="I80" s="49" t="s">
        <v>47</v>
      </c>
      <c r="J80" s="45">
        <v>13</v>
      </c>
      <c r="K80" s="53" t="s">
        <v>180</v>
      </c>
    </row>
    <row r="81" spans="1:11" s="54" customFormat="1" ht="33.75" x14ac:dyDescent="0.25">
      <c r="A81" s="51" t="str">
        <f>PLANILHA!A40</f>
        <v>5.2</v>
      </c>
      <c r="B81" s="56" t="str">
        <f>PLANILHA!C40</f>
        <v>SEDS-ESQ-035</v>
      </c>
      <c r="C81" s="58" t="str">
        <f>PLANILHA!D40</f>
        <v>JANELA VENEZIANA FIXA EM CHAPA 14 - PADRÃO SEDS</v>
      </c>
      <c r="D81" s="49" t="str">
        <f>PLANILHA!E40</f>
        <v>M2</v>
      </c>
      <c r="E81" s="63">
        <v>107.28</v>
      </c>
      <c r="F81" s="53" t="s">
        <v>181</v>
      </c>
      <c r="H81" s="52" t="s">
        <v>63</v>
      </c>
      <c r="I81" s="49" t="s">
        <v>14</v>
      </c>
      <c r="J81" s="45">
        <v>107.28</v>
      </c>
      <c r="K81" s="53" t="s">
        <v>181</v>
      </c>
    </row>
    <row r="82" spans="1:11" s="54" customFormat="1" ht="45" x14ac:dyDescent="0.25">
      <c r="A82" s="51" t="e">
        <f>PLANILHA!#REF!</f>
        <v>#REF!</v>
      </c>
      <c r="B82" s="56" t="e">
        <f>PLANILHA!#REF!</f>
        <v>#REF!</v>
      </c>
      <c r="C82" s="58" t="e">
        <f>PLANILHA!#REF!</f>
        <v>#REF!</v>
      </c>
      <c r="D82" s="49" t="e">
        <f>PLANILHA!#REF!</f>
        <v>#REF!</v>
      </c>
      <c r="E82" s="63">
        <v>16</v>
      </c>
      <c r="F82" s="50" t="s">
        <v>231</v>
      </c>
      <c r="H82" s="52" t="s">
        <v>64</v>
      </c>
      <c r="I82" s="49" t="s">
        <v>47</v>
      </c>
      <c r="J82" s="45">
        <v>20</v>
      </c>
      <c r="K82" s="53" t="s">
        <v>182</v>
      </c>
    </row>
    <row r="83" spans="1:11" s="54" customFormat="1" x14ac:dyDescent="0.25">
      <c r="A83" s="51" t="e">
        <f>PLANILHA!#REF!</f>
        <v>#REF!</v>
      </c>
      <c r="B83" s="56" t="e">
        <f>PLANILHA!#REF!</f>
        <v>#REF!</v>
      </c>
      <c r="C83" s="58" t="e">
        <f>PLANILHA!#REF!</f>
        <v>#REF!</v>
      </c>
      <c r="D83" s="49" t="e">
        <f>PLANILHA!#REF!</f>
        <v>#REF!</v>
      </c>
      <c r="E83" s="63">
        <v>48</v>
      </c>
      <c r="F83" s="53" t="s">
        <v>232</v>
      </c>
      <c r="H83" s="52"/>
      <c r="I83" s="49"/>
      <c r="J83" s="45"/>
      <c r="K83" s="53"/>
    </row>
    <row r="84" spans="1:11" s="54" customFormat="1" ht="22.5" x14ac:dyDescent="0.25">
      <c r="A84" s="51" t="e">
        <f>PLANILHA!#REF!</f>
        <v>#REF!</v>
      </c>
      <c r="B84" s="56" t="e">
        <f>PLANILHA!#REF!</f>
        <v>#REF!</v>
      </c>
      <c r="C84" s="58" t="e">
        <f>PLANILHA!#REF!</f>
        <v>#REF!</v>
      </c>
      <c r="D84" s="49" t="e">
        <f>PLANILHA!#REF!</f>
        <v>#REF!</v>
      </c>
      <c r="E84" s="63">
        <v>9</v>
      </c>
      <c r="F84" s="53" t="s">
        <v>172</v>
      </c>
      <c r="H84" s="52" t="s">
        <v>65</v>
      </c>
      <c r="I84" s="49" t="s">
        <v>66</v>
      </c>
      <c r="J84" s="45">
        <v>9</v>
      </c>
      <c r="K84" s="53" t="s">
        <v>172</v>
      </c>
    </row>
    <row r="85" spans="1:11" s="54" customFormat="1" ht="22.5" x14ac:dyDescent="0.25">
      <c r="A85" s="51" t="str">
        <f>PLANILHA!A42</f>
        <v>5.4</v>
      </c>
      <c r="B85" s="56" t="str">
        <f>PLANILHA!C42</f>
        <v>SOL-GRA-005</v>
      </c>
      <c r="C85" s="58" t="str">
        <f>PLANILHA!D42</f>
        <v>SOLEIRA DE GRANITO CINZA ANDORINHA E = 2 CM</v>
      </c>
      <c r="D85" s="49" t="str">
        <f>PLANILHA!E42</f>
        <v>M²</v>
      </c>
      <c r="E85" s="63">
        <v>2.7</v>
      </c>
      <c r="F85" s="53" t="s">
        <v>227</v>
      </c>
      <c r="H85" s="52" t="s">
        <v>67</v>
      </c>
      <c r="I85" s="49" t="s">
        <v>68</v>
      </c>
      <c r="J85" s="45">
        <v>17.2</v>
      </c>
      <c r="K85" s="53" t="s">
        <v>183</v>
      </c>
    </row>
    <row r="86" spans="1:11" s="54" customFormat="1" ht="33.75" x14ac:dyDescent="0.25">
      <c r="A86" s="51" t="str">
        <f>PLANILHA!A43</f>
        <v>5.5</v>
      </c>
      <c r="B86" s="56" t="str">
        <f>PLANILHA!C43</f>
        <v>PEI-GRA-005</v>
      </c>
      <c r="C86" s="58" t="str">
        <f>PLANILHA!D43</f>
        <v>PEITORIL DE GRANITO CINZA ANDORINHA E = 2 CM</v>
      </c>
      <c r="D86" s="49" t="str">
        <f>PLANILHA!E43</f>
        <v>M²</v>
      </c>
      <c r="E86" s="63">
        <v>18.16</v>
      </c>
      <c r="F86" s="53" t="s">
        <v>230</v>
      </c>
      <c r="H86" s="52" t="s">
        <v>69</v>
      </c>
      <c r="I86" s="49" t="s">
        <v>47</v>
      </c>
      <c r="J86" s="45">
        <v>6</v>
      </c>
      <c r="K86" s="53" t="s">
        <v>184</v>
      </c>
    </row>
    <row r="87" spans="1:11" s="54" customFormat="1" ht="33.75" x14ac:dyDescent="0.25">
      <c r="A87" s="51" t="e">
        <f>PLANILHA!#REF!</f>
        <v>#REF!</v>
      </c>
      <c r="B87" s="56" t="e">
        <f>PLANILHA!#REF!</f>
        <v>#REF!</v>
      </c>
      <c r="C87" s="58" t="e">
        <f>PLANILHA!#REF!</f>
        <v>#REF!</v>
      </c>
      <c r="D87" s="49" t="e">
        <f>PLANILHA!#REF!</f>
        <v>#REF!</v>
      </c>
      <c r="E87" s="63">
        <v>14.76</v>
      </c>
      <c r="F87" s="53" t="s">
        <v>233</v>
      </c>
      <c r="H87" s="71" t="s">
        <v>70</v>
      </c>
      <c r="I87" s="67" t="s">
        <v>14</v>
      </c>
      <c r="J87" s="72">
        <v>7.1999999999999993</v>
      </c>
      <c r="K87" s="69" t="s">
        <v>185</v>
      </c>
    </row>
    <row r="88" spans="1:11" s="54" customFormat="1" x14ac:dyDescent="0.25">
      <c r="A88" s="51">
        <f>PLANILHA!A44</f>
        <v>6</v>
      </c>
      <c r="B88" s="56">
        <f>PLANILHA!C44</f>
        <v>0</v>
      </c>
      <c r="C88" s="58" t="str">
        <f>PLANILHA!D44</f>
        <v>FORRO E PINTURA</v>
      </c>
      <c r="D88" s="49" t="str">
        <f>PLANILHA!E44</f>
        <v/>
      </c>
      <c r="E88" s="63">
        <v>0</v>
      </c>
      <c r="H88" s="52" t="s">
        <v>71</v>
      </c>
      <c r="I88" s="49" t="s">
        <v>0</v>
      </c>
      <c r="J88" s="45">
        <v>0</v>
      </c>
      <c r="K88" s="53"/>
    </row>
    <row r="89" spans="1:11" s="54" customFormat="1" ht="33.75" x14ac:dyDescent="0.25">
      <c r="A89" s="51" t="str">
        <f>PLANILHA!A45</f>
        <v>6.1</v>
      </c>
      <c r="B89" s="56" t="str">
        <f>PLANILHA!C45</f>
        <v>PIN-ESM-015</v>
      </c>
      <c r="C89" s="58" t="str">
        <f>PLANILHA!D45</f>
        <v>PINTURA ESMALTE EM ESQUADRIA DE MADEIRA, DUAS (2) DEMÃOS, INCLUSIVE UMA (1) DEMÃO DE FUNDO NIVELADOR, EXCLUSIVE MASSA A ÓLEO</v>
      </c>
      <c r="D89" s="49" t="str">
        <f>PLANILHA!E45</f>
        <v>M2</v>
      </c>
      <c r="E89" s="63">
        <v>60.48</v>
      </c>
      <c r="F89" s="53" t="s">
        <v>234</v>
      </c>
      <c r="H89" s="52" t="s">
        <v>72</v>
      </c>
      <c r="I89" s="49" t="s">
        <v>14</v>
      </c>
      <c r="J89" s="45">
        <v>72.240000000000009</v>
      </c>
      <c r="K89" s="53" t="s">
        <v>186</v>
      </c>
    </row>
    <row r="90" spans="1:11" s="54" customFormat="1" ht="33.75" x14ac:dyDescent="0.25">
      <c r="A90" s="51" t="str">
        <f>PLANILHA!A47</f>
        <v>6.3</v>
      </c>
      <c r="B90" s="56" t="str">
        <f>PLANILHA!C47</f>
        <v>PIN-ACR-005</v>
      </c>
      <c r="C90" s="58" t="str">
        <f>PLANILHA!D47</f>
        <v>PINTURA ACRÍLICA EM PAREDE, DUAS (2) DEMÃOS, EXCLUSIVE SELADOR ACRÍLICO E MASSA ACRÍLICA/CORRIDA (PVA)</v>
      </c>
      <c r="D90" s="49" t="str">
        <f>PLANILHA!E47</f>
        <v>M2</v>
      </c>
      <c r="E90" s="63">
        <v>861.74</v>
      </c>
      <c r="F90" s="53" t="s">
        <v>235</v>
      </c>
      <c r="H90" s="52" t="s">
        <v>73</v>
      </c>
      <c r="I90" s="49" t="s">
        <v>14</v>
      </c>
      <c r="J90" s="45">
        <v>2405.84</v>
      </c>
      <c r="K90" s="53" t="s">
        <v>187</v>
      </c>
    </row>
    <row r="91" spans="1:11" s="54" customFormat="1" ht="33.75" x14ac:dyDescent="0.25">
      <c r="A91" s="51" t="str">
        <f>PLANILHA!A48</f>
        <v>6.4</v>
      </c>
      <c r="B91" s="56" t="str">
        <f>PLANILHA!C48</f>
        <v>PIN-SEL-005</v>
      </c>
      <c r="C91" s="58" t="str">
        <f>PLANILHA!D48</f>
        <v>PREPARAÇÃO PARA EMASSAMENTO OU PINTURA (LÁTEX/ACRÍLICA) EM PAREDE, INCLUSIVE UMA (1) DEMÃO DE SELADOR ACRÍLICO</v>
      </c>
      <c r="D91" s="49" t="str">
        <f>PLANILHA!E48</f>
        <v>M2</v>
      </c>
      <c r="E91" s="63">
        <f>E90</f>
        <v>861.74</v>
      </c>
      <c r="F91" s="53" t="s">
        <v>235</v>
      </c>
      <c r="H91" s="52" t="s">
        <v>74</v>
      </c>
      <c r="I91" s="49" t="s">
        <v>14</v>
      </c>
      <c r="J91" s="45">
        <v>1031.0742857142859</v>
      </c>
      <c r="K91" s="53" t="s">
        <v>188</v>
      </c>
    </row>
    <row r="92" spans="1:11" s="54" customFormat="1" x14ac:dyDescent="0.25">
      <c r="A92" s="51" t="e">
        <f>PLANILHA!#REF!</f>
        <v>#REF!</v>
      </c>
      <c r="B92" s="56" t="e">
        <f>PLANILHA!#REF!</f>
        <v>#REF!</v>
      </c>
      <c r="C92" s="58" t="e">
        <f>PLANILHA!#REF!</f>
        <v>#REF!</v>
      </c>
      <c r="D92" s="49" t="e">
        <f>PLANILHA!#REF!</f>
        <v>#REF!</v>
      </c>
      <c r="E92" s="63">
        <v>67.5</v>
      </c>
      <c r="F92" s="53" t="s">
        <v>261</v>
      </c>
      <c r="H92" s="52"/>
      <c r="I92" s="49"/>
      <c r="J92" s="45"/>
      <c r="K92" s="53"/>
    </row>
    <row r="93" spans="1:11" s="54" customFormat="1" x14ac:dyDescent="0.25">
      <c r="A93" s="51" t="e">
        <f>PLANILHA!#REF!</f>
        <v>#REF!</v>
      </c>
      <c r="B93" s="56" t="e">
        <f>PLANILHA!#REF!</f>
        <v>#REF!</v>
      </c>
      <c r="C93" s="58" t="e">
        <f>PLANILHA!#REF!</f>
        <v>#REF!</v>
      </c>
      <c r="D93" s="49" t="e">
        <f>PLANILHA!#REF!</f>
        <v>#REF!</v>
      </c>
      <c r="E93" s="63">
        <f>E92</f>
        <v>67.5</v>
      </c>
      <c r="F93" s="53" t="s">
        <v>261</v>
      </c>
      <c r="H93" s="52"/>
      <c r="I93" s="49"/>
      <c r="J93" s="45"/>
      <c r="K93" s="53"/>
    </row>
    <row r="94" spans="1:11" s="54" customFormat="1" x14ac:dyDescent="0.25">
      <c r="A94" s="51" t="e">
        <f>PLANILHA!#REF!</f>
        <v>#REF!</v>
      </c>
      <c r="B94" s="56" t="e">
        <f>PLANILHA!#REF!</f>
        <v>#REF!</v>
      </c>
      <c r="C94" s="58" t="e">
        <f>PLANILHA!#REF!</f>
        <v>#REF!</v>
      </c>
      <c r="D94" s="49" t="e">
        <f>PLANILHA!#REF!</f>
        <v>#REF!</v>
      </c>
      <c r="E94" s="63">
        <f>E93</f>
        <v>67.5</v>
      </c>
      <c r="F94" s="53" t="s">
        <v>261</v>
      </c>
      <c r="H94" s="52"/>
      <c r="I94" s="49"/>
      <c r="J94" s="45"/>
      <c r="K94" s="53"/>
    </row>
    <row r="95" spans="1:11" s="84" customFormat="1" ht="33.75" customHeight="1" x14ac:dyDescent="0.25">
      <c r="A95" s="86" t="s">
        <v>273</v>
      </c>
      <c r="B95" s="87" t="e">
        <f>PLANILHA!#REF!</f>
        <v>#REF!</v>
      </c>
      <c r="C95" s="88" t="e">
        <f>PLANILHA!#REF!</f>
        <v>#REF!</v>
      </c>
      <c r="D95" s="89" t="s">
        <v>197</v>
      </c>
      <c r="E95" s="90">
        <v>997.43</v>
      </c>
      <c r="F95" s="91">
        <v>997.43</v>
      </c>
      <c r="H95" s="92"/>
      <c r="I95" s="89"/>
      <c r="J95" s="85"/>
      <c r="K95" s="93"/>
    </row>
    <row r="96" spans="1:11" s="54" customFormat="1" x14ac:dyDescent="0.25">
      <c r="A96" s="51">
        <f>PLANILHA!A49</f>
        <v>7</v>
      </c>
      <c r="B96" s="56">
        <f>PLANILHA!C49</f>
        <v>0</v>
      </c>
      <c r="C96" s="58" t="str">
        <f>PLANILHA!D49</f>
        <v>INSTALAÇÃO ELÉTRICA</v>
      </c>
      <c r="D96" s="49" t="str">
        <f>PLANILHA!E49</f>
        <v/>
      </c>
      <c r="E96" s="63">
        <v>0</v>
      </c>
      <c r="F96" s="84"/>
      <c r="H96" s="52" t="s">
        <v>75</v>
      </c>
      <c r="I96" s="49" t="s">
        <v>0</v>
      </c>
      <c r="J96" s="45">
        <v>0</v>
      </c>
      <c r="K96" s="53"/>
    </row>
    <row r="97" spans="1:11" s="54" customFormat="1" ht="33.75" x14ac:dyDescent="0.25">
      <c r="A97" s="51" t="str">
        <f>PLANILHA!A50</f>
        <v>7.1</v>
      </c>
      <c r="B97" s="56" t="str">
        <f>PLANILHA!C50</f>
        <v>97592</v>
      </c>
      <c r="C97" s="58" t="str">
        <f>PLANILHA!D50</f>
        <v>LUMINÁRIA TIPO PLAFON, DE SOBREPOR, COM 1 LÂMPADA LED DE 12/13 W, SEM REATOR - FORNECIMENTO E INSTALAÇÃO. AF_02/2020</v>
      </c>
      <c r="D97" s="49" t="str">
        <f>PLANILHA!E50</f>
        <v xml:space="preserve">UN    </v>
      </c>
      <c r="E97" s="63">
        <v>70</v>
      </c>
      <c r="F97" s="53" t="s">
        <v>189</v>
      </c>
      <c r="H97" s="52" t="s">
        <v>76</v>
      </c>
      <c r="I97" s="49" t="s">
        <v>52</v>
      </c>
      <c r="J97" s="45">
        <v>70</v>
      </c>
      <c r="K97" s="53" t="s">
        <v>189</v>
      </c>
    </row>
    <row r="98" spans="1:11" s="54" customFormat="1" ht="45" x14ac:dyDescent="0.25">
      <c r="A98" s="51" t="str">
        <f>PLANILHA!A51</f>
        <v>7.2</v>
      </c>
      <c r="B98" s="56" t="str">
        <f>PLANILHA!C51</f>
        <v>ELE-CAB-235</v>
      </c>
      <c r="C98" s="58" t="str">
        <f>PLANILHA!D51</f>
        <v>CABO DE COBRE FLEXÍVEL, CLASSE 5, ISOLAMENTO TIPO LSHF/ATOX, NÃO HALOGENADO, ANTICHAMA, TERMOPLÁSTICO, UNIPOLAR, SEÇÃO 2,5 MM2, 70°C, 450/750V</v>
      </c>
      <c r="D98" s="49" t="str">
        <f>PLANILHA!E51</f>
        <v>M</v>
      </c>
      <c r="E98" s="63">
        <v>2000</v>
      </c>
      <c r="F98" s="53" t="s">
        <v>190</v>
      </c>
      <c r="H98" s="52" t="s">
        <v>77</v>
      </c>
      <c r="I98" s="49" t="s">
        <v>20</v>
      </c>
      <c r="J98" s="45">
        <v>2000</v>
      </c>
      <c r="K98" s="53" t="s">
        <v>190</v>
      </c>
    </row>
    <row r="99" spans="1:11" s="54" customFormat="1" ht="45" x14ac:dyDescent="0.25">
      <c r="A99" s="51" t="str">
        <f>PLANILHA!A52</f>
        <v>7.3</v>
      </c>
      <c r="B99" s="56" t="str">
        <f>PLANILHA!C52</f>
        <v>ELE-CAB-245</v>
      </c>
      <c r="C99" s="58" t="str">
        <f>PLANILHA!D52</f>
        <v>CABO DE COBRE FLEXÍVEL, CLASSE 5, ISOLAMENTO TIPO LSHF/ATOX, NÃO HALOGENADO, ANTICHAMA, TERMOPLÁSTICO, UNIPOLAR, SEÇÃO 6 MM2, 70°C, 450/750V</v>
      </c>
      <c r="D99" s="49" t="str">
        <f>PLANILHA!E52</f>
        <v>M</v>
      </c>
      <c r="E99" s="63">
        <v>2000</v>
      </c>
      <c r="F99" s="53" t="s">
        <v>190</v>
      </c>
      <c r="H99" s="52" t="s">
        <v>78</v>
      </c>
      <c r="I99" s="49" t="s">
        <v>20</v>
      </c>
      <c r="J99" s="45">
        <v>2000</v>
      </c>
      <c r="K99" s="53" t="s">
        <v>190</v>
      </c>
    </row>
    <row r="100" spans="1:11" s="54" customFormat="1" ht="33.75" x14ac:dyDescent="0.25">
      <c r="A100" s="51" t="str">
        <f>PLANILHA!A53</f>
        <v>7.4</v>
      </c>
      <c r="B100" s="56" t="str">
        <f>PLANILHA!C53</f>
        <v>ELE-TOM-005</v>
      </c>
      <c r="C100" s="58" t="str">
        <f>PLANILHA!D53</f>
        <v>TOMADA SIMPLES - 2P + T - 10A COM PLACA</v>
      </c>
      <c r="D100" s="49" t="str">
        <f>PLANILHA!E53</f>
        <v>UN</v>
      </c>
      <c r="E100" s="63">
        <v>52</v>
      </c>
      <c r="F100" s="53" t="s">
        <v>191</v>
      </c>
      <c r="H100" s="52" t="s">
        <v>79</v>
      </c>
      <c r="I100" s="49" t="s">
        <v>47</v>
      </c>
      <c r="J100" s="45">
        <v>52</v>
      </c>
      <c r="K100" s="53" t="s">
        <v>191</v>
      </c>
    </row>
    <row r="101" spans="1:11" s="54" customFormat="1" ht="33.75" x14ac:dyDescent="0.25">
      <c r="A101" s="51" t="str">
        <f>PLANILHA!A54</f>
        <v>7.5</v>
      </c>
      <c r="B101" s="56" t="str">
        <f>PLANILHA!C54</f>
        <v>ELE-INT-026</v>
      </c>
      <c r="C101" s="58" t="str">
        <f>PLANILHA!D54</f>
        <v xml:space="preserve">CONJUNTO 2 INTERRUPTORES SIMPLES COM PLACA </v>
      </c>
      <c r="D101" s="49" t="str">
        <f>PLANILHA!E54</f>
        <v>UN</v>
      </c>
      <c r="E101" s="63">
        <v>18</v>
      </c>
      <c r="F101" s="53" t="s">
        <v>192</v>
      </c>
      <c r="H101" s="52" t="s">
        <v>80</v>
      </c>
      <c r="I101" s="49" t="s">
        <v>47</v>
      </c>
      <c r="J101" s="45">
        <v>18</v>
      </c>
      <c r="K101" s="53" t="s">
        <v>192</v>
      </c>
    </row>
    <row r="102" spans="1:11" s="54" customFormat="1" ht="56.25" x14ac:dyDescent="0.25">
      <c r="A102" s="51" t="str">
        <f>PLANILHA!A55</f>
        <v>7.6</v>
      </c>
      <c r="B102" s="56" t="str">
        <f>PLANILHA!C55</f>
        <v>ELE-QUA-006</v>
      </c>
      <c r="C102" s="58" t="str">
        <f>PLANILHA!D55</f>
        <v>QUADRO DE DISTRIBUIÇÃO PARA 12 MÓDULOS COM BARRAMENTO E CHAVE</v>
      </c>
      <c r="D102" s="49" t="str">
        <f>PLANILHA!E55</f>
        <v>UN</v>
      </c>
      <c r="E102" s="63">
        <v>2</v>
      </c>
      <c r="F102" s="53" t="s">
        <v>176</v>
      </c>
      <c r="H102" s="52" t="s">
        <v>81</v>
      </c>
      <c r="I102" s="49" t="s">
        <v>47</v>
      </c>
      <c r="J102" s="45">
        <v>2</v>
      </c>
      <c r="K102" s="53" t="s">
        <v>176</v>
      </c>
    </row>
    <row r="103" spans="1:11" s="54" customFormat="1" ht="33.75" x14ac:dyDescent="0.25">
      <c r="A103" s="51" t="str">
        <f>PLANILHA!A56</f>
        <v>7.7</v>
      </c>
      <c r="B103" s="56" t="str">
        <f>PLANILHA!C56</f>
        <v>ELE-DIS-008</v>
      </c>
      <c r="C103" s="58" t="str">
        <f>PLANILHA!D56</f>
        <v>DISJUNTOR MONOPOLAR TERMOMAGNETICO 10A 30A</v>
      </c>
      <c r="D103" s="49" t="str">
        <f>PLANILHA!E56</f>
        <v>UN</v>
      </c>
      <c r="E103" s="63">
        <v>12</v>
      </c>
      <c r="F103" s="53" t="s">
        <v>193</v>
      </c>
      <c r="H103" s="52" t="s">
        <v>82</v>
      </c>
      <c r="I103" s="49" t="s">
        <v>47</v>
      </c>
      <c r="J103" s="45">
        <v>12</v>
      </c>
      <c r="K103" s="53" t="s">
        <v>193</v>
      </c>
    </row>
    <row r="104" spans="1:11" s="54" customFormat="1" ht="33.75" x14ac:dyDescent="0.25">
      <c r="A104" s="51" t="e">
        <f>PLANILHA!#REF!</f>
        <v>#REF!</v>
      </c>
      <c r="B104" s="56" t="e">
        <f>PLANILHA!#REF!</f>
        <v>#REF!</v>
      </c>
      <c r="C104" s="58" t="e">
        <f>PLANILHA!#REF!</f>
        <v>#REF!</v>
      </c>
      <c r="D104" s="49" t="e">
        <f>PLANILHA!#REF!</f>
        <v>#REF!</v>
      </c>
      <c r="E104" s="63">
        <v>12</v>
      </c>
      <c r="F104" s="53" t="s">
        <v>193</v>
      </c>
      <c r="H104" s="52" t="s">
        <v>83</v>
      </c>
      <c r="I104" s="49" t="s">
        <v>47</v>
      </c>
      <c r="J104" s="45">
        <v>12</v>
      </c>
      <c r="K104" s="53" t="s">
        <v>193</v>
      </c>
    </row>
    <row r="105" spans="1:11" s="54" customFormat="1" ht="33.75" x14ac:dyDescent="0.25">
      <c r="A105" s="51" t="str">
        <f>PLANILHA!A57</f>
        <v>7.8</v>
      </c>
      <c r="B105" s="56" t="str">
        <f>PLANILHA!C57</f>
        <v>ELE-TOM-005</v>
      </c>
      <c r="C105" s="58" t="str">
        <f>PLANILHA!D57</f>
        <v>TOMADA SIMPLES - 2P + T - 10A COM PLACA (ALTA)</v>
      </c>
      <c r="D105" s="49" t="str">
        <f>PLANILHA!E57</f>
        <v>UN</v>
      </c>
      <c r="E105" s="63">
        <v>36</v>
      </c>
      <c r="F105" s="53" t="s">
        <v>194</v>
      </c>
      <c r="H105" s="52" t="s">
        <v>84</v>
      </c>
      <c r="I105" s="49" t="s">
        <v>47</v>
      </c>
      <c r="J105" s="45">
        <v>36</v>
      </c>
      <c r="K105" s="53" t="s">
        <v>194</v>
      </c>
    </row>
    <row r="106" spans="1:11" s="54" customFormat="1" x14ac:dyDescent="0.25">
      <c r="A106" s="51" t="e">
        <f>PLANILHA!#REF!</f>
        <v>#REF!</v>
      </c>
      <c r="B106" s="56" t="e">
        <f>PLANILHA!#REF!</f>
        <v>#REF!</v>
      </c>
      <c r="C106" s="58" t="e">
        <f>PLANILHA!#REF!</f>
        <v>#REF!</v>
      </c>
      <c r="D106" s="49" t="e">
        <f>PLANILHA!#REF!</f>
        <v>#REF!</v>
      </c>
      <c r="E106" s="63">
        <v>1</v>
      </c>
      <c r="F106" s="73" t="s">
        <v>175</v>
      </c>
      <c r="H106" s="52"/>
      <c r="I106" s="49"/>
      <c r="J106" s="45"/>
      <c r="K106" s="53"/>
    </row>
    <row r="107" spans="1:11" s="54" customFormat="1" ht="22.5" x14ac:dyDescent="0.25">
      <c r="A107" s="51" t="str">
        <f>PLANILHA!A58</f>
        <v>7.9</v>
      </c>
      <c r="B107" s="56" t="str">
        <f>PLANILHA!C58</f>
        <v>91936</v>
      </c>
      <c r="C107" s="58" t="str">
        <f>PLANILHA!D58</f>
        <v>CAIXA OCTOGONAL 4" X 4", PVC, INSTALADA EM LAJE - FORNECIMENTO E INSTALAÇÃO. AF_12/2015</v>
      </c>
      <c r="D107" s="49" t="str">
        <f>PLANILHA!E58</f>
        <v>UN</v>
      </c>
      <c r="E107" s="63">
        <f>E100+E101+E105</f>
        <v>106</v>
      </c>
      <c r="F107" s="53" t="s">
        <v>246</v>
      </c>
      <c r="H107" s="52"/>
      <c r="I107" s="49"/>
      <c r="J107" s="45"/>
      <c r="K107" s="53"/>
    </row>
    <row r="108" spans="1:11" s="54" customFormat="1" x14ac:dyDescent="0.25">
      <c r="A108" s="51" t="str">
        <f>PLANILHA!A59</f>
        <v>7.10</v>
      </c>
      <c r="B108" s="56" t="str">
        <f>PLANILHA!C59</f>
        <v>ELE-PLA-040</v>
      </c>
      <c r="C108" s="58" t="str">
        <f>PLANILHA!D59</f>
        <v>PLACA PARA CAIXA 2" X 4", 1 POSTO</v>
      </c>
      <c r="D108" s="49" t="str">
        <f>PLANILHA!E59</f>
        <v>UN</v>
      </c>
      <c r="E108" s="63">
        <v>8</v>
      </c>
      <c r="F108" s="73" t="s">
        <v>247</v>
      </c>
      <c r="H108" s="52"/>
      <c r="I108" s="49"/>
      <c r="J108" s="45"/>
      <c r="K108" s="53"/>
    </row>
    <row r="109" spans="1:11" s="54" customFormat="1" ht="22.5" x14ac:dyDescent="0.25">
      <c r="A109" s="51" t="str">
        <f>PLANILHA!A60</f>
        <v>7.11</v>
      </c>
      <c r="B109" s="56" t="str">
        <f>PLANILHA!C60</f>
        <v>ELE-MAN-020</v>
      </c>
      <c r="C109" s="58" t="str">
        <f>PLANILHA!D60</f>
        <v>ELETRODUTO FLEXÍVEL CORRUGADO, PVC, ANTI-CHAMA DN 25 MM (3/4") - APLICAÇÃO EM ALVENARIA</v>
      </c>
      <c r="D109" s="49" t="str">
        <f>PLANILHA!E60</f>
        <v>M</v>
      </c>
      <c r="E109" s="63">
        <v>2000</v>
      </c>
      <c r="F109" s="53" t="s">
        <v>190</v>
      </c>
      <c r="H109" s="52"/>
      <c r="I109" s="49"/>
      <c r="J109" s="45"/>
      <c r="K109" s="53"/>
    </row>
    <row r="110" spans="1:11" s="54" customFormat="1" x14ac:dyDescent="0.25">
      <c r="A110" s="51" t="e">
        <f>PLANILHA!#REF!</f>
        <v>#REF!</v>
      </c>
      <c r="B110" s="56" t="e">
        <f>PLANILHA!#REF!</f>
        <v>#REF!</v>
      </c>
      <c r="C110" s="58" t="e">
        <f>PLANILHA!#REF!</f>
        <v>#REF!</v>
      </c>
      <c r="D110" s="49" t="e">
        <f>PLANILHA!#REF!</f>
        <v>#REF!</v>
      </c>
      <c r="E110" s="63">
        <v>100</v>
      </c>
      <c r="F110" s="73" t="s">
        <v>248</v>
      </c>
      <c r="H110" s="52"/>
      <c r="I110" s="49"/>
      <c r="J110" s="45"/>
      <c r="K110" s="53"/>
    </row>
    <row r="111" spans="1:11" s="54" customFormat="1" ht="45" x14ac:dyDescent="0.25">
      <c r="A111" s="51" t="str">
        <f>PLANILHA!A61</f>
        <v>7.12</v>
      </c>
      <c r="B111" s="56" t="str">
        <f>PLANILHA!C61</f>
        <v>ELE-CAB-230</v>
      </c>
      <c r="C111" s="58" t="str">
        <f>PLANILHA!D61</f>
        <v>CABO DE COBRE FLEXÍVEL, CLASSE 5, ISOLAMENTO TIPO LSHF/ATOX, NÃO HALOGENADO, ANTICHAMA, TERMOPLÁSTICO, UNIPOLAR, SEÇÃO 1,5 MM2, 70°C, 450/750V</v>
      </c>
      <c r="D111" s="49" t="str">
        <f>PLANILHA!E61</f>
        <v>M</v>
      </c>
      <c r="E111" s="63">
        <v>1000</v>
      </c>
      <c r="F111" s="53" t="s">
        <v>249</v>
      </c>
      <c r="H111" s="52"/>
      <c r="I111" s="49"/>
      <c r="J111" s="45"/>
      <c r="K111" s="53"/>
    </row>
    <row r="112" spans="1:11" s="54" customFormat="1" x14ac:dyDescent="0.25">
      <c r="A112" s="51" t="e">
        <f>PLANILHA!#REF!</f>
        <v>#REF!</v>
      </c>
      <c r="B112" s="56" t="e">
        <f>PLANILHA!#REF!</f>
        <v>#REF!</v>
      </c>
      <c r="C112" s="58" t="e">
        <f>PLANILHA!#REF!</f>
        <v>#REF!</v>
      </c>
      <c r="D112" s="49" t="e">
        <f>PLANILHA!#REF!</f>
        <v>#REF!</v>
      </c>
      <c r="E112" s="63">
        <v>200</v>
      </c>
      <c r="F112" s="73" t="s">
        <v>250</v>
      </c>
      <c r="H112" s="52"/>
      <c r="I112" s="49"/>
      <c r="J112" s="45"/>
      <c r="K112" s="53"/>
    </row>
    <row r="113" spans="1:11" s="54" customFormat="1" x14ac:dyDescent="0.25">
      <c r="A113" s="51" t="e">
        <f>PLANILHA!#REF!</f>
        <v>#REF!</v>
      </c>
      <c r="B113" s="56" t="e">
        <f>PLANILHA!#REF!</f>
        <v>#REF!</v>
      </c>
      <c r="C113" s="58" t="e">
        <f>PLANILHA!#REF!</f>
        <v>#REF!</v>
      </c>
      <c r="D113" s="49" t="e">
        <f>PLANILHA!#REF!</f>
        <v>#REF!</v>
      </c>
      <c r="E113" s="63">
        <v>100</v>
      </c>
      <c r="F113" s="73" t="s">
        <v>248</v>
      </c>
      <c r="H113" s="52"/>
      <c r="I113" s="49"/>
      <c r="J113" s="45"/>
      <c r="K113" s="53"/>
    </row>
    <row r="114" spans="1:11" s="54" customFormat="1" x14ac:dyDescent="0.25">
      <c r="A114" s="51" t="e">
        <f>PLANILHA!#REF!</f>
        <v>#REF!</v>
      </c>
      <c r="B114" s="56" t="e">
        <f>PLANILHA!#REF!</f>
        <v>#REF!</v>
      </c>
      <c r="C114" s="58" t="e">
        <f>PLANILHA!#REF!</f>
        <v>#REF!</v>
      </c>
      <c r="D114" s="49" t="e">
        <f>PLANILHA!#REF!</f>
        <v>#REF!</v>
      </c>
      <c r="E114" s="63">
        <v>4</v>
      </c>
      <c r="F114" s="73" t="s">
        <v>251</v>
      </c>
      <c r="H114" s="52"/>
      <c r="I114" s="49"/>
      <c r="J114" s="45"/>
      <c r="K114" s="53"/>
    </row>
    <row r="115" spans="1:11" s="54" customFormat="1" x14ac:dyDescent="0.25">
      <c r="A115" s="51" t="e">
        <f>PLANILHA!#REF!</f>
        <v>#REF!</v>
      </c>
      <c r="B115" s="56" t="e">
        <f>PLANILHA!#REF!</f>
        <v>#REF!</v>
      </c>
      <c r="C115" s="58" t="e">
        <f>PLANILHA!#REF!</f>
        <v>#REF!</v>
      </c>
      <c r="D115" s="49" t="e">
        <f>PLANILHA!#REF!</f>
        <v>#REF!</v>
      </c>
      <c r="E115" s="63">
        <v>1</v>
      </c>
      <c r="F115" s="73" t="s">
        <v>175</v>
      </c>
      <c r="H115" s="52"/>
      <c r="I115" s="49"/>
      <c r="J115" s="45"/>
      <c r="K115" s="53"/>
    </row>
    <row r="116" spans="1:11" s="54" customFormat="1" x14ac:dyDescent="0.25">
      <c r="A116" s="51" t="e">
        <f>PLANILHA!#REF!</f>
        <v>#REF!</v>
      </c>
      <c r="B116" s="56" t="e">
        <f>PLANILHA!#REF!</f>
        <v>#REF!</v>
      </c>
      <c r="C116" s="58" t="e">
        <f>PLANILHA!#REF!</f>
        <v>#REF!</v>
      </c>
      <c r="D116" s="49" t="e">
        <f>PLANILHA!#REF!</f>
        <v>#REF!</v>
      </c>
      <c r="E116" s="63">
        <v>1</v>
      </c>
      <c r="F116" s="73" t="s">
        <v>175</v>
      </c>
      <c r="H116" s="52"/>
      <c r="I116" s="49"/>
      <c r="J116" s="45"/>
      <c r="K116" s="53"/>
    </row>
    <row r="117" spans="1:11" s="54" customFormat="1" ht="22.5" x14ac:dyDescent="0.25">
      <c r="A117" s="51" t="str">
        <f>PLANILHA!A62</f>
        <v>7.13</v>
      </c>
      <c r="B117" s="56" t="str">
        <f>PLANILHA!C62</f>
        <v>INST-TEL-005</v>
      </c>
      <c r="C117" s="58" t="str">
        <f>PLANILHA!D62</f>
        <v>PONTO DE TELEFONE, INCLUINDO ELETRODUTO DE PVC RÍGIDO E CAIXA COM ESPELHO</v>
      </c>
      <c r="D117" s="49" t="str">
        <f>PLANILHA!E62</f>
        <v>UN</v>
      </c>
      <c r="E117" s="63">
        <v>2</v>
      </c>
      <c r="F117" s="73" t="s">
        <v>176</v>
      </c>
      <c r="H117" s="52"/>
      <c r="I117" s="49"/>
      <c r="J117" s="45"/>
      <c r="K117" s="53"/>
    </row>
    <row r="118" spans="1:11" s="54" customFormat="1" ht="33.75" x14ac:dyDescent="0.25">
      <c r="A118" s="51" t="str">
        <f>PLANILHA!A63</f>
        <v>7.14</v>
      </c>
      <c r="B118" s="56" t="str">
        <f>PLANILHA!C63</f>
        <v>INST-STVAL-010</v>
      </c>
      <c r="C118" s="58" t="str">
        <f>PLANILHA!D63</f>
        <v>PONTO SECO PARA INSTALAÇÃO DE SOM, TV, ALARME E LÓGICA, INCLUINDO ELETRODUTO DE PVC FLEXÍVEL CORRUGADO E CAIXA COM ESPELHO</v>
      </c>
      <c r="D118" s="49" t="str">
        <f>PLANILHA!E63</f>
        <v>UN</v>
      </c>
      <c r="E118" s="63">
        <v>26</v>
      </c>
      <c r="F118" s="73" t="s">
        <v>252</v>
      </c>
      <c r="H118" s="52"/>
      <c r="I118" s="49"/>
      <c r="J118" s="45"/>
      <c r="K118" s="53"/>
    </row>
    <row r="119" spans="1:11" s="54" customFormat="1" x14ac:dyDescent="0.25">
      <c r="A119" s="51" t="e">
        <f>PLANILHA!#REF!</f>
        <v>#REF!</v>
      </c>
      <c r="B119" s="56" t="e">
        <f>PLANILHA!#REF!</f>
        <v>#REF!</v>
      </c>
      <c r="C119" s="58" t="e">
        <f>PLANILHA!#REF!</f>
        <v>#REF!</v>
      </c>
      <c r="D119" s="49" t="e">
        <f>PLANILHA!#REF!</f>
        <v>#REF!</v>
      </c>
      <c r="E119" s="63">
        <v>26</v>
      </c>
      <c r="F119" s="73"/>
      <c r="H119" s="52"/>
      <c r="I119" s="49"/>
      <c r="J119" s="45"/>
      <c r="K119" s="53"/>
    </row>
    <row r="120" spans="1:11" s="54" customFormat="1" x14ac:dyDescent="0.25">
      <c r="A120" s="51" t="e">
        <f>PLANILHA!#REF!</f>
        <v>#REF!</v>
      </c>
      <c r="B120" s="56" t="e">
        <f>PLANILHA!#REF!</f>
        <v>#REF!</v>
      </c>
      <c r="C120" s="58" t="e">
        <f>PLANILHA!#REF!</f>
        <v>#REF!</v>
      </c>
      <c r="D120" s="49" t="e">
        <f>PLANILHA!#REF!</f>
        <v>#REF!</v>
      </c>
      <c r="E120" s="63">
        <v>16</v>
      </c>
      <c r="F120" s="73" t="s">
        <v>231</v>
      </c>
      <c r="H120" s="52"/>
      <c r="I120" s="49"/>
      <c r="J120" s="45"/>
      <c r="K120" s="53"/>
    </row>
    <row r="121" spans="1:11" s="54" customFormat="1" x14ac:dyDescent="0.25">
      <c r="A121" s="51" t="e">
        <f>PLANILHA!#REF!</f>
        <v>#REF!</v>
      </c>
      <c r="B121" s="56" t="e">
        <f>PLANILHA!#REF!</f>
        <v>#REF!</v>
      </c>
      <c r="C121" s="58" t="e">
        <f>PLANILHA!#REF!</f>
        <v>#REF!</v>
      </c>
      <c r="D121" s="49" t="e">
        <f>PLANILHA!#REF!</f>
        <v>#REF!</v>
      </c>
      <c r="E121" s="63">
        <v>16</v>
      </c>
      <c r="F121" s="73" t="s">
        <v>231</v>
      </c>
      <c r="H121" s="52"/>
      <c r="I121" s="49"/>
      <c r="J121" s="45"/>
      <c r="K121" s="53"/>
    </row>
    <row r="122" spans="1:11" s="54" customFormat="1" x14ac:dyDescent="0.25">
      <c r="A122" s="51" t="e">
        <f>PLANILHA!#REF!</f>
        <v>#REF!</v>
      </c>
      <c r="B122" s="56" t="e">
        <f>PLANILHA!#REF!</f>
        <v>#REF!</v>
      </c>
      <c r="C122" s="58" t="e">
        <f>PLANILHA!#REF!</f>
        <v>#REF!</v>
      </c>
      <c r="D122" s="49" t="e">
        <f>PLANILHA!#REF!</f>
        <v>#REF!</v>
      </c>
      <c r="E122" s="63">
        <v>98</v>
      </c>
      <c r="F122" s="73" t="s">
        <v>268</v>
      </c>
      <c r="H122" s="52"/>
      <c r="I122" s="49"/>
      <c r="J122" s="45"/>
      <c r="K122" s="53"/>
    </row>
    <row r="123" spans="1:11" s="54" customFormat="1" x14ac:dyDescent="0.25">
      <c r="A123" s="51" t="e">
        <f>PLANILHA!#REF!</f>
        <v>#REF!</v>
      </c>
      <c r="B123" s="56" t="e">
        <f>PLANILHA!#REF!</f>
        <v>#REF!</v>
      </c>
      <c r="C123" s="58" t="e">
        <f>PLANILHA!#REF!</f>
        <v>#REF!</v>
      </c>
      <c r="D123" s="49" t="e">
        <f>PLANILHA!#REF!</f>
        <v>#REF!</v>
      </c>
      <c r="E123" s="63">
        <v>16</v>
      </c>
      <c r="F123" s="73" t="s">
        <v>231</v>
      </c>
      <c r="H123" s="52"/>
      <c r="I123" s="49"/>
      <c r="J123" s="45"/>
      <c r="K123" s="53"/>
    </row>
    <row r="124" spans="1:11" s="54" customFormat="1" x14ac:dyDescent="0.25">
      <c r="A124" s="51" t="e">
        <f>PLANILHA!#REF!</f>
        <v>#REF!</v>
      </c>
      <c r="B124" s="56" t="e">
        <f>PLANILHA!#REF!</f>
        <v>#REF!</v>
      </c>
      <c r="C124" s="58" t="e">
        <f>PLANILHA!#REF!</f>
        <v>#REF!</v>
      </c>
      <c r="D124" s="49" t="e">
        <f>PLANILHA!#REF!</f>
        <v>#REF!</v>
      </c>
      <c r="E124" s="63">
        <v>0</v>
      </c>
      <c r="H124" s="52" t="s">
        <v>85</v>
      </c>
      <c r="I124" s="49" t="s">
        <v>0</v>
      </c>
      <c r="J124" s="45">
        <v>0</v>
      </c>
      <c r="K124" s="53"/>
    </row>
    <row r="125" spans="1:11" s="54" customFormat="1" ht="45" x14ac:dyDescent="0.25">
      <c r="A125" s="51" t="e">
        <f>PLANILHA!#REF!</f>
        <v>#REF!</v>
      </c>
      <c r="B125" s="56" t="e">
        <f>PLANILHA!#REF!</f>
        <v>#REF!</v>
      </c>
      <c r="C125" s="58" t="e">
        <f>PLANILHA!#REF!</f>
        <v>#REF!</v>
      </c>
      <c r="D125" s="49" t="e">
        <f>PLANILHA!#REF!</f>
        <v>#REF!</v>
      </c>
      <c r="E125" s="63">
        <v>7</v>
      </c>
      <c r="F125" s="53" t="s">
        <v>253</v>
      </c>
      <c r="H125" s="52" t="s">
        <v>86</v>
      </c>
      <c r="I125" s="49" t="s">
        <v>47</v>
      </c>
      <c r="J125" s="45">
        <v>9</v>
      </c>
      <c r="K125" s="53" t="s">
        <v>172</v>
      </c>
    </row>
    <row r="126" spans="1:11" s="54" customFormat="1" x14ac:dyDescent="0.25">
      <c r="A126" s="51" t="e">
        <f>PLANILHA!#REF!</f>
        <v>#REF!</v>
      </c>
      <c r="B126" s="74" t="e">
        <f>PLANILHA!#REF!</f>
        <v>#REF!</v>
      </c>
      <c r="C126" s="58" t="e">
        <f>PLANILHA!#REF!</f>
        <v>#REF!</v>
      </c>
      <c r="D126" s="49" t="e">
        <f>PLANILHA!#REF!</f>
        <v>#REF!</v>
      </c>
      <c r="E126" s="63">
        <v>2</v>
      </c>
      <c r="F126" s="53" t="s">
        <v>176</v>
      </c>
      <c r="H126" s="52"/>
      <c r="I126" s="49"/>
      <c r="J126" s="45"/>
      <c r="K126" s="53"/>
    </row>
    <row r="127" spans="1:11" s="54" customFormat="1" x14ac:dyDescent="0.25">
      <c r="A127" s="51" t="e">
        <f>PLANILHA!#REF!</f>
        <v>#REF!</v>
      </c>
      <c r="B127" s="56" t="e">
        <f>PLANILHA!#REF!</f>
        <v>#REF!</v>
      </c>
      <c r="C127" s="58" t="e">
        <f>PLANILHA!#REF!</f>
        <v>#REF!</v>
      </c>
      <c r="D127" s="49" t="e">
        <f>PLANILHA!#REF!</f>
        <v>#REF!</v>
      </c>
      <c r="E127" s="63">
        <v>2</v>
      </c>
      <c r="F127" s="53" t="s">
        <v>176</v>
      </c>
      <c r="H127" s="52"/>
      <c r="I127" s="49"/>
      <c r="J127" s="45"/>
      <c r="K127" s="53"/>
    </row>
    <row r="128" spans="1:11" s="54" customFormat="1" ht="67.5" x14ac:dyDescent="0.25">
      <c r="A128" s="51" t="e">
        <f>PLANILHA!#REF!</f>
        <v>#REF!</v>
      </c>
      <c r="B128" s="56" t="e">
        <f>PLANILHA!#REF!</f>
        <v>#REF!</v>
      </c>
      <c r="C128" s="58" t="e">
        <f>PLANILHA!#REF!</f>
        <v>#REF!</v>
      </c>
      <c r="D128" s="49" t="e">
        <f>PLANILHA!#REF!</f>
        <v>#REF!</v>
      </c>
      <c r="E128" s="63">
        <v>8</v>
      </c>
      <c r="F128" s="53" t="s">
        <v>195</v>
      </c>
      <c r="H128" s="52" t="s">
        <v>87</v>
      </c>
      <c r="I128" s="49" t="s">
        <v>47</v>
      </c>
      <c r="J128" s="45">
        <v>8</v>
      </c>
      <c r="K128" s="53" t="s">
        <v>195</v>
      </c>
    </row>
    <row r="129" spans="1:11" s="54" customFormat="1" x14ac:dyDescent="0.25">
      <c r="A129" s="51" t="e">
        <f>PLANILHA!#REF!</f>
        <v>#REF!</v>
      </c>
      <c r="B129" s="56" t="e">
        <f>PLANILHA!#REF!</f>
        <v>#REF!</v>
      </c>
      <c r="C129" s="58" t="e">
        <f>PLANILHA!#REF!</f>
        <v>#REF!</v>
      </c>
      <c r="D129" s="49" t="e">
        <f>PLANILHA!#REF!</f>
        <v>#REF!</v>
      </c>
      <c r="E129" s="63">
        <v>8</v>
      </c>
      <c r="F129" s="53" t="s">
        <v>195</v>
      </c>
      <c r="H129" s="52"/>
      <c r="I129" s="49"/>
      <c r="J129" s="45"/>
      <c r="K129" s="53"/>
    </row>
    <row r="130" spans="1:11" s="54" customFormat="1" ht="22.5" x14ac:dyDescent="0.25">
      <c r="A130" s="51" t="e">
        <f>PLANILHA!#REF!</f>
        <v>#REF!</v>
      </c>
      <c r="B130" s="56" t="e">
        <f>PLANILHA!#REF!</f>
        <v>#REF!</v>
      </c>
      <c r="C130" s="58" t="e">
        <f>PLANILHA!#REF!</f>
        <v>#REF!</v>
      </c>
      <c r="D130" s="49" t="e">
        <f>PLANILHA!#REF!</f>
        <v>#REF!</v>
      </c>
      <c r="E130" s="63">
        <v>3</v>
      </c>
      <c r="F130" s="53" t="s">
        <v>174</v>
      </c>
      <c r="H130" s="52" t="s">
        <v>88</v>
      </c>
      <c r="I130" s="49" t="s">
        <v>52</v>
      </c>
      <c r="J130" s="45">
        <v>3</v>
      </c>
      <c r="K130" s="53" t="s">
        <v>174</v>
      </c>
    </row>
    <row r="131" spans="1:11" s="54" customFormat="1" x14ac:dyDescent="0.25">
      <c r="A131" s="51" t="e">
        <f>PLANILHA!#REF!</f>
        <v>#REF!</v>
      </c>
      <c r="B131" s="56" t="e">
        <f>PLANILHA!#REF!</f>
        <v>#REF!</v>
      </c>
      <c r="C131" s="58" t="e">
        <f>PLANILHA!#REF!</f>
        <v>#REF!</v>
      </c>
      <c r="D131" s="49" t="e">
        <f>PLANILHA!#REF!</f>
        <v>#REF!</v>
      </c>
      <c r="E131" s="63">
        <v>3</v>
      </c>
      <c r="F131" s="53" t="s">
        <v>174</v>
      </c>
      <c r="H131" s="52"/>
      <c r="I131" s="49"/>
      <c r="J131" s="45"/>
      <c r="K131" s="53"/>
    </row>
    <row r="132" spans="1:11" s="54" customFormat="1" ht="56.25" x14ac:dyDescent="0.25">
      <c r="A132" s="51" t="e">
        <f>PLANILHA!#REF!</f>
        <v>#REF!</v>
      </c>
      <c r="B132" s="56" t="e">
        <f>PLANILHA!#REF!</f>
        <v>#REF!</v>
      </c>
      <c r="C132" s="58" t="e">
        <f>PLANILHA!#REF!</f>
        <v>#REF!</v>
      </c>
      <c r="D132" s="49" t="e">
        <f>PLANILHA!#REF!</f>
        <v>#REF!</v>
      </c>
      <c r="E132" s="63">
        <v>2</v>
      </c>
      <c r="F132" s="53" t="s">
        <v>176</v>
      </c>
      <c r="H132" s="52" t="s">
        <v>89</v>
      </c>
      <c r="I132" s="49" t="s">
        <v>47</v>
      </c>
      <c r="J132" s="45">
        <v>2</v>
      </c>
      <c r="K132" s="53" t="s">
        <v>176</v>
      </c>
    </row>
    <row r="133" spans="1:11" s="54" customFormat="1" x14ac:dyDescent="0.25">
      <c r="A133" s="51" t="e">
        <f>PLANILHA!#REF!</f>
        <v>#REF!</v>
      </c>
      <c r="B133" s="56" t="e">
        <f>PLANILHA!#REF!</f>
        <v>#REF!</v>
      </c>
      <c r="C133" s="58" t="e">
        <f>PLANILHA!#REF!</f>
        <v>#REF!</v>
      </c>
      <c r="D133" s="49" t="e">
        <f>PLANILHA!#REF!</f>
        <v>#REF!</v>
      </c>
      <c r="E133" s="63">
        <v>2</v>
      </c>
      <c r="F133" s="53" t="s">
        <v>176</v>
      </c>
      <c r="H133" s="52"/>
      <c r="I133" s="49"/>
      <c r="J133" s="45"/>
      <c r="K133" s="53"/>
    </row>
    <row r="134" spans="1:11" s="54" customFormat="1" ht="33.75" x14ac:dyDescent="0.25">
      <c r="A134" s="51" t="e">
        <f>PLANILHA!#REF!</f>
        <v>#REF!</v>
      </c>
      <c r="B134" s="56" t="e">
        <f>PLANILHA!#REF!</f>
        <v>#REF!</v>
      </c>
      <c r="C134" s="58" t="e">
        <f>PLANILHA!#REF!</f>
        <v>#REF!</v>
      </c>
      <c r="D134" s="49" t="e">
        <f>PLANILHA!#REF!</f>
        <v>#REF!</v>
      </c>
      <c r="E134" s="63">
        <v>5.8</v>
      </c>
      <c r="F134" s="53" t="s">
        <v>254</v>
      </c>
      <c r="H134" s="52" t="s">
        <v>90</v>
      </c>
      <c r="I134" s="49" t="s">
        <v>91</v>
      </c>
      <c r="J134" s="45">
        <v>5.3999999999999995</v>
      </c>
      <c r="K134" s="53" t="s">
        <v>196</v>
      </c>
    </row>
    <row r="135" spans="1:11" s="54" customFormat="1" ht="45" x14ac:dyDescent="0.25">
      <c r="A135" s="51" t="e">
        <f>PLANILHA!#REF!</f>
        <v>#REF!</v>
      </c>
      <c r="B135" s="56" t="e">
        <f>PLANILHA!#REF!</f>
        <v>#REF!</v>
      </c>
      <c r="C135" s="58" t="e">
        <f>PLANILHA!#REF!</f>
        <v>#REF!</v>
      </c>
      <c r="D135" s="49" t="e">
        <f>PLANILHA!#REF!</f>
        <v>#REF!</v>
      </c>
      <c r="E135" s="63">
        <v>2</v>
      </c>
      <c r="F135" s="53" t="s">
        <v>176</v>
      </c>
      <c r="H135" s="52" t="s">
        <v>92</v>
      </c>
      <c r="I135" s="49" t="s">
        <v>47</v>
      </c>
      <c r="J135" s="45">
        <v>2</v>
      </c>
      <c r="K135" s="53" t="s">
        <v>176</v>
      </c>
    </row>
    <row r="136" spans="1:11" s="54" customFormat="1" x14ac:dyDescent="0.25">
      <c r="A136" s="51" t="e">
        <f>PLANILHA!#REF!</f>
        <v>#REF!</v>
      </c>
      <c r="B136" s="56" t="e">
        <f>PLANILHA!#REF!</f>
        <v>#REF!</v>
      </c>
      <c r="C136" s="58" t="e">
        <f>PLANILHA!#REF!</f>
        <v>#REF!</v>
      </c>
      <c r="D136" s="49" t="e">
        <f>PLANILHA!#REF!</f>
        <v>#REF!</v>
      </c>
      <c r="E136" s="63">
        <v>2</v>
      </c>
      <c r="F136" s="53" t="s">
        <v>176</v>
      </c>
      <c r="H136" s="52"/>
      <c r="I136" s="49"/>
      <c r="J136" s="45"/>
      <c r="K136" s="53"/>
    </row>
    <row r="137" spans="1:11" s="54" customFormat="1" ht="22.5" x14ac:dyDescent="0.25">
      <c r="A137" s="51" t="e">
        <f>PLANILHA!#REF!</f>
        <v>#REF!</v>
      </c>
      <c r="B137" s="56" t="e">
        <f>PLANILHA!#REF!</f>
        <v>#REF!</v>
      </c>
      <c r="C137" s="58" t="e">
        <f>PLANILHA!#REF!</f>
        <v>#REF!</v>
      </c>
      <c r="D137" s="49" t="e">
        <f>PLANILHA!#REF!</f>
        <v>#REF!</v>
      </c>
      <c r="E137" s="63">
        <v>9</v>
      </c>
      <c r="F137" s="53" t="s">
        <v>172</v>
      </c>
      <c r="H137" s="52" t="s">
        <v>93</v>
      </c>
      <c r="I137" s="49" t="s">
        <v>47</v>
      </c>
      <c r="J137" s="45">
        <v>9</v>
      </c>
      <c r="K137" s="53" t="s">
        <v>172</v>
      </c>
    </row>
    <row r="138" spans="1:11" s="54" customFormat="1" ht="22.5" x14ac:dyDescent="0.25">
      <c r="A138" s="51" t="e">
        <f>PLANILHA!#REF!</f>
        <v>#REF!</v>
      </c>
      <c r="B138" s="56" t="e">
        <f>PLANILHA!#REF!</f>
        <v>#REF!</v>
      </c>
      <c r="C138" s="58" t="e">
        <f>PLANILHA!#REF!</f>
        <v>#REF!</v>
      </c>
      <c r="D138" s="49" t="e">
        <f>PLANILHA!#REF!</f>
        <v>#REF!</v>
      </c>
      <c r="E138" s="63">
        <v>5</v>
      </c>
      <c r="F138" s="53" t="s">
        <v>173</v>
      </c>
      <c r="H138" s="52" t="s">
        <v>94</v>
      </c>
      <c r="I138" s="49" t="s">
        <v>52</v>
      </c>
      <c r="J138" s="45">
        <v>3</v>
      </c>
      <c r="K138" s="53" t="s">
        <v>174</v>
      </c>
    </row>
    <row r="139" spans="1:11" s="54" customFormat="1" ht="33.75" x14ac:dyDescent="0.25">
      <c r="A139" s="51" t="e">
        <f>PLANILHA!#REF!</f>
        <v>#REF!</v>
      </c>
      <c r="B139" s="56" t="e">
        <f>PLANILHA!#REF!</f>
        <v>#REF!</v>
      </c>
      <c r="C139" s="58" t="e">
        <f>PLANILHA!#REF!</f>
        <v>#REF!</v>
      </c>
      <c r="D139" s="49" t="e">
        <f>PLANILHA!#REF!</f>
        <v>#REF!</v>
      </c>
      <c r="E139" s="63">
        <v>5</v>
      </c>
      <c r="F139" s="53" t="s">
        <v>173</v>
      </c>
      <c r="H139" s="52" t="s">
        <v>95</v>
      </c>
      <c r="I139" s="49" t="s">
        <v>47</v>
      </c>
      <c r="J139" s="45">
        <v>3</v>
      </c>
      <c r="K139" s="53" t="s">
        <v>174</v>
      </c>
    </row>
    <row r="140" spans="1:11" s="54" customFormat="1" x14ac:dyDescent="0.25">
      <c r="A140" s="51" t="e">
        <f>PLANILHA!#REF!</f>
        <v>#REF!</v>
      </c>
      <c r="B140" s="56" t="e">
        <f>PLANILHA!#REF!</f>
        <v>#REF!</v>
      </c>
      <c r="C140" s="58" t="e">
        <f>PLANILHA!#REF!</f>
        <v>#REF!</v>
      </c>
      <c r="D140" s="49" t="e">
        <f>PLANILHA!#REF!</f>
        <v>#REF!</v>
      </c>
      <c r="E140" s="63">
        <v>4</v>
      </c>
      <c r="F140" s="53" t="s">
        <v>255</v>
      </c>
      <c r="H140" s="52" t="s">
        <v>96</v>
      </c>
      <c r="I140" s="49" t="s">
        <v>0</v>
      </c>
      <c r="J140" s="45">
        <v>0</v>
      </c>
      <c r="K140" s="53"/>
    </row>
    <row r="141" spans="1:11" s="54" customFormat="1" x14ac:dyDescent="0.25">
      <c r="A141" s="51" t="e">
        <f>PLANILHA!#REF!</f>
        <v>#REF!</v>
      </c>
      <c r="B141" s="56" t="e">
        <f>PLANILHA!#REF!</f>
        <v>#REF!</v>
      </c>
      <c r="C141" s="58" t="e">
        <f>PLANILHA!#REF!</f>
        <v>#REF!</v>
      </c>
      <c r="D141" s="49" t="e">
        <f>PLANILHA!#REF!</f>
        <v>#REF!</v>
      </c>
      <c r="E141" s="63">
        <v>2</v>
      </c>
      <c r="F141" s="53" t="s">
        <v>176</v>
      </c>
      <c r="H141" s="52" t="s">
        <v>97</v>
      </c>
      <c r="I141" s="49" t="s">
        <v>14</v>
      </c>
      <c r="J141" s="45">
        <v>880.53</v>
      </c>
      <c r="K141" s="53">
        <v>880.53</v>
      </c>
    </row>
    <row r="142" spans="1:11" s="54" customFormat="1" x14ac:dyDescent="0.25">
      <c r="A142" s="51" t="e">
        <f>PLANILHA!#REF!</f>
        <v>#REF!</v>
      </c>
      <c r="B142" s="56" t="e">
        <f>PLANILHA!#REF!</f>
        <v>#REF!</v>
      </c>
      <c r="C142" s="58" t="e">
        <f>PLANILHA!#REF!</f>
        <v>#REF!</v>
      </c>
      <c r="D142" s="49" t="e">
        <f>PLANILHA!#REF!</f>
        <v>#REF!</v>
      </c>
      <c r="E142" s="63">
        <v>2</v>
      </c>
      <c r="F142" s="53" t="s">
        <v>176</v>
      </c>
    </row>
    <row r="143" spans="1:11" s="54" customFormat="1" x14ac:dyDescent="0.25">
      <c r="A143" s="51">
        <f>PLANILHA!A64</f>
        <v>8</v>
      </c>
      <c r="B143" s="56">
        <f>PLANILHA!C64</f>
        <v>0</v>
      </c>
      <c r="C143" s="58" t="str">
        <f>PLANILHA!D64</f>
        <v>LIMPEZA</v>
      </c>
      <c r="D143" s="49" t="str">
        <f>PLANILHA!E64</f>
        <v/>
      </c>
      <c r="E143" s="63">
        <v>0</v>
      </c>
    </row>
    <row r="144" spans="1:11" s="54" customFormat="1" x14ac:dyDescent="0.25">
      <c r="A144" s="51" t="str">
        <f>PLANILHA!A65</f>
        <v>8.1</v>
      </c>
      <c r="B144" s="56" t="str">
        <f>PLANILHA!C65</f>
        <v>LIM-GER-005</v>
      </c>
      <c r="C144" s="58" t="str">
        <f>PLANILHA!D65</f>
        <v>LIMPEZA PERMANENTE E GERAL DE OBRA</v>
      </c>
      <c r="D144" s="49" t="str">
        <f>PLANILHA!E65</f>
        <v>M2</v>
      </c>
      <c r="E144" s="63">
        <v>880.53</v>
      </c>
      <c r="F144" s="53">
        <v>880.53</v>
      </c>
    </row>
    <row r="145" spans="1:11" s="54" customFormat="1" x14ac:dyDescent="0.25">
      <c r="A145" s="51" t="e">
        <f>PLANILHA!#REF!</f>
        <v>#REF!</v>
      </c>
      <c r="B145" s="56" t="e">
        <f>PLANILHA!#REF!</f>
        <v>#REF!</v>
      </c>
      <c r="C145" s="58" t="e">
        <f>PLANILHA!#REF!</f>
        <v>#REF!</v>
      </c>
      <c r="D145" s="49" t="e">
        <f>PLANILHA!#REF!</f>
        <v>#REF!</v>
      </c>
      <c r="E145" s="63">
        <v>8</v>
      </c>
      <c r="F145" s="53" t="s">
        <v>280</v>
      </c>
    </row>
    <row r="146" spans="1:11" x14ac:dyDescent="0.25">
      <c r="H146" s="54"/>
      <c r="I146" s="54"/>
      <c r="J146" s="54"/>
      <c r="K146" s="54"/>
    </row>
    <row r="147" spans="1:11" x14ac:dyDescent="0.25">
      <c r="H147" s="54"/>
      <c r="I147" s="54"/>
      <c r="J147" s="54"/>
      <c r="K147" s="54"/>
    </row>
    <row r="148" spans="1:11" x14ac:dyDescent="0.25">
      <c r="H148" s="54"/>
      <c r="I148" s="54"/>
      <c r="J148" s="54"/>
      <c r="K148" s="54"/>
    </row>
    <row r="149" spans="1:11" x14ac:dyDescent="0.25">
      <c r="H149" s="54"/>
      <c r="I149" s="54"/>
      <c r="J149" s="54"/>
      <c r="K149" s="54"/>
    </row>
    <row r="150" spans="1:11" x14ac:dyDescent="0.25">
      <c r="H150" s="54"/>
      <c r="I150" s="54"/>
      <c r="J150" s="54"/>
      <c r="K150" s="54"/>
    </row>
    <row r="151" spans="1:11" x14ac:dyDescent="0.25">
      <c r="H151" s="54"/>
      <c r="I151" s="54"/>
      <c r="J151" s="54"/>
      <c r="K151" s="54"/>
    </row>
    <row r="152" spans="1:11" x14ac:dyDescent="0.25">
      <c r="H152" s="54"/>
      <c r="I152" s="54"/>
      <c r="J152" s="54"/>
      <c r="K152" s="54"/>
    </row>
    <row r="153" spans="1:11" x14ac:dyDescent="0.25">
      <c r="H153" s="54"/>
      <c r="I153" s="54"/>
      <c r="J153" s="54"/>
      <c r="K153" s="54"/>
    </row>
    <row r="154" spans="1:11" x14ac:dyDescent="0.25">
      <c r="H154" s="54"/>
      <c r="I154" s="54"/>
      <c r="J154" s="54"/>
      <c r="K154" s="54"/>
    </row>
    <row r="155" spans="1:11" x14ac:dyDescent="0.25">
      <c r="H155" s="54"/>
      <c r="I155" s="54"/>
      <c r="J155" s="54"/>
      <c r="K155" s="54"/>
    </row>
    <row r="156" spans="1:11" x14ac:dyDescent="0.25">
      <c r="H156" s="54"/>
      <c r="I156" s="54"/>
      <c r="J156" s="54"/>
      <c r="K156" s="54"/>
    </row>
    <row r="157" spans="1:11" x14ac:dyDescent="0.25">
      <c r="H157" s="54"/>
      <c r="I157" s="54"/>
      <c r="J157" s="54"/>
      <c r="K157" s="54"/>
    </row>
    <row r="158" spans="1:11" x14ac:dyDescent="0.25">
      <c r="H158" s="54"/>
      <c r="I158" s="54"/>
      <c r="J158" s="54"/>
      <c r="K158" s="54"/>
    </row>
    <row r="159" spans="1:11" x14ac:dyDescent="0.25">
      <c r="H159" s="54"/>
      <c r="I159" s="54"/>
      <c r="J159" s="54"/>
      <c r="K159" s="54"/>
    </row>
    <row r="160" spans="1:11" x14ac:dyDescent="0.25">
      <c r="H160" s="54"/>
      <c r="I160" s="54"/>
      <c r="J160" s="54"/>
      <c r="K160" s="54"/>
    </row>
    <row r="161" spans="8:11" x14ac:dyDescent="0.25">
      <c r="H161" s="54"/>
      <c r="I161" s="54"/>
      <c r="J161" s="54"/>
      <c r="K161" s="54"/>
    </row>
    <row r="162" spans="8:11" x14ac:dyDescent="0.25">
      <c r="H162" s="54"/>
      <c r="I162" s="54"/>
      <c r="J162" s="54"/>
      <c r="K162" s="54"/>
    </row>
    <row r="163" spans="8:11" x14ac:dyDescent="0.25">
      <c r="H163" s="54"/>
      <c r="I163" s="54"/>
      <c r="J163" s="54"/>
      <c r="K163" s="54"/>
    </row>
    <row r="164" spans="8:11" x14ac:dyDescent="0.25">
      <c r="H164" s="54"/>
      <c r="I164" s="54"/>
      <c r="J164" s="54"/>
      <c r="K164" s="54"/>
    </row>
    <row r="165" spans="8:11" x14ac:dyDescent="0.25">
      <c r="H165" s="54"/>
      <c r="I165" s="54"/>
      <c r="J165" s="54"/>
      <c r="K165" s="54"/>
    </row>
  </sheetData>
  <mergeCells count="1">
    <mergeCell ref="A1:F1"/>
  </mergeCells>
  <pageMargins left="0.511811024" right="0.511811024" top="0.78740157499999996" bottom="0.78740157499999996" header="0.31496062000000002" footer="0.31496062000000002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PLANILHA</vt:lpstr>
      <vt:lpstr>MEMÓRIA DE CÁLCULO</vt:lpstr>
      <vt:lpstr>PLANILHA!Area_de_impressao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ÉLITON</dc:creator>
  <cp:lastModifiedBy>Éliton Fábio Santos</cp:lastModifiedBy>
  <cp:lastPrinted>2021-06-17T21:04:06Z</cp:lastPrinted>
  <dcterms:created xsi:type="dcterms:W3CDTF">2019-07-01T20:30:41Z</dcterms:created>
  <dcterms:modified xsi:type="dcterms:W3CDTF">2021-07-26T19:15:36Z</dcterms:modified>
</cp:coreProperties>
</file>